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<sst xmlns="http://schemas.openxmlformats.org/spreadsheetml/2006/main" count="153" uniqueCount="33">
  <si>
    <t xml:space="preserve">2022年新邵县公开招聘教师拟聘用人员名单      </t>
  </si>
  <si>
    <t>序号</t>
  </si>
  <si>
    <t>岗位代码</t>
  </si>
  <si>
    <t>聘用单位</t>
  </si>
  <si>
    <t>职位名称</t>
  </si>
  <si>
    <t>姓 名</t>
  </si>
  <si>
    <t>性别</t>
  </si>
  <si>
    <t>准考证号</t>
  </si>
  <si>
    <t>备注</t>
  </si>
  <si>
    <t xml:space="preserve">高中教师
</t>
  </si>
  <si>
    <t>语文教师</t>
  </si>
  <si>
    <t>女</t>
  </si>
  <si>
    <t>数学教师</t>
  </si>
  <si>
    <t>男</t>
  </si>
  <si>
    <t>物理教师</t>
  </si>
  <si>
    <t>地理教师</t>
  </si>
  <si>
    <t>生物教师</t>
  </si>
  <si>
    <t>政治教师</t>
  </si>
  <si>
    <t>书法教师</t>
  </si>
  <si>
    <t>职中教师</t>
  </si>
  <si>
    <t>英语教师</t>
  </si>
  <si>
    <t>音乐教师</t>
  </si>
  <si>
    <t>体育教师</t>
  </si>
  <si>
    <t>工业机器人</t>
  </si>
  <si>
    <t>电子商务与国际贸易</t>
  </si>
  <si>
    <t>基础会计</t>
  </si>
  <si>
    <t>初中教师</t>
  </si>
  <si>
    <t>历史教师</t>
  </si>
  <si>
    <t>化学教师</t>
  </si>
  <si>
    <t>美术教师</t>
  </si>
  <si>
    <t>乡镇小学</t>
  </si>
  <si>
    <t>因怀孕,未参加部分项目体检，适时补检，补检合格后办理相关聘用手续，不再公示。</t>
  </si>
  <si>
    <t>张艳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</si>
</sst>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 Light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0">
      <selection activeCell="H47" sqref="H47"/>
    </sheetView>
  </sheetViews>
  <sheetFormatPr defaultColWidth="9.00390625" defaultRowHeight="14.25"/>
  <cols>
    <col min="1" max="1" width="5.75390625" style="5" customWidth="1"/>
    <col min="2" max="2" width="6.125" style="5" customWidth="1"/>
    <col min="3" max="3" width="5.125" style="5" customWidth="1"/>
    <col min="4" max="4" width="16.00390625" style="5" customWidth="1"/>
    <col min="5" max="5" width="9.50390625" style="5" customWidth="1"/>
    <col min="6" max="6" width="6.375" style="5" customWidth="1"/>
    <col min="7" max="7" width="10.625" style="5" customWidth="1"/>
    <col min="8" max="8" width="20.25390625" style="5" customWidth="1"/>
    <col min="9" max="9" width="11.50390625" style="5" bestFit="1" customWidth="1"/>
    <col min="10" max="16384" width="9.00390625" style="5" customWidth="1"/>
  </cols>
  <sheetData>
    <row r="1" spans="1:8" s="1" customFormat="1" ht="69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2" customFormat="1" ht="33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3" customFormat="1" ht="30" customHeight="1">
      <c r="A3" s="10">
        <v>1</v>
      </c>
      <c r="B3" s="11" t="str">
        <f>"G1"</f>
        <v>G1</v>
      </c>
      <c r="C3" s="18" t="s">
        <v>9</v>
      </c>
      <c r="D3" s="12" t="s">
        <v>10</v>
      </c>
      <c r="E3" s="11" t="str">
        <f>"伍中山"</f>
        <v>伍中山</v>
      </c>
      <c r="F3" s="11" t="s">
        <v>11</v>
      </c>
      <c r="G3" s="11" t="str">
        <f>"20223417"</f>
        <v>20223417</v>
      </c>
      <c r="H3" s="10"/>
    </row>
    <row r="4" spans="1:8" s="3" customFormat="1" ht="30" customHeight="1">
      <c r="A4" s="10">
        <v>2</v>
      </c>
      <c r="B4" s="11" t="str">
        <f>"G1"</f>
        <v>G1</v>
      </c>
      <c r="C4" s="19"/>
      <c r="D4" s="12" t="s">
        <v>10</v>
      </c>
      <c r="E4" s="11" t="str">
        <f>"赵朝霞"</f>
        <v>赵朝霞</v>
      </c>
      <c r="F4" s="11" t="s">
        <v>11</v>
      </c>
      <c r="G4" s="11" t="str">
        <f>"20223426"</f>
        <v>20223426</v>
      </c>
      <c r="H4" s="10"/>
    </row>
    <row r="5" spans="1:8" s="3" customFormat="1" ht="30" customHeight="1">
      <c r="A5" s="10">
        <v>3</v>
      </c>
      <c r="B5" s="11" t="str">
        <f>"G1"</f>
        <v>G1</v>
      </c>
      <c r="C5" s="19"/>
      <c r="D5" s="12" t="s">
        <v>10</v>
      </c>
      <c r="E5" s="11" t="str">
        <f>"李艳群"</f>
        <v>李艳群</v>
      </c>
      <c r="F5" s="11" t="s">
        <v>11</v>
      </c>
      <c r="G5" s="11" t="str">
        <f>"20223227"</f>
        <v>20223227</v>
      </c>
      <c r="H5" s="10"/>
    </row>
    <row r="6" spans="1:8" s="3" customFormat="1" ht="30" customHeight="1">
      <c r="A6" s="10">
        <v>4</v>
      </c>
      <c r="B6" s="11" t="str">
        <f>"G1"</f>
        <v>G1</v>
      </c>
      <c r="C6" s="19"/>
      <c r="D6" s="12" t="s">
        <v>10</v>
      </c>
      <c r="E6" s="11" t="str">
        <f>"杨薇"</f>
        <v>杨薇</v>
      </c>
      <c r="F6" s="11" t="s">
        <v>11</v>
      </c>
      <c r="G6" s="11" t="str">
        <f>"20223229"</f>
        <v>20223229</v>
      </c>
      <c r="H6" s="10"/>
    </row>
    <row r="7" spans="1:8" s="3" customFormat="1" ht="30" customHeight="1">
      <c r="A7" s="10">
        <v>5</v>
      </c>
      <c r="B7" s="11" t="str">
        <f>"G2"</f>
        <v>G2</v>
      </c>
      <c r="C7" s="19"/>
      <c r="D7" s="11" t="s">
        <v>12</v>
      </c>
      <c r="E7" s="11" t="str">
        <f>"李思思"</f>
        <v>李思思</v>
      </c>
      <c r="F7" s="11" t="s">
        <v>11</v>
      </c>
      <c r="G7" s="11" t="str">
        <f>"20221805"</f>
        <v>20221805</v>
      </c>
      <c r="H7" s="10"/>
    </row>
    <row r="8" spans="1:8" s="3" customFormat="1" ht="30" customHeight="1">
      <c r="A8" s="10">
        <v>6</v>
      </c>
      <c r="B8" s="11" t="str">
        <f>"G2"</f>
        <v>G2</v>
      </c>
      <c r="C8" s="19"/>
      <c r="D8" s="11" t="s">
        <v>12</v>
      </c>
      <c r="E8" s="11" t="str">
        <f>"王毅"</f>
        <v>王毅</v>
      </c>
      <c r="F8" s="11" t="s">
        <v>13</v>
      </c>
      <c r="G8" s="11" t="str">
        <f>"20221809"</f>
        <v>20221809</v>
      </c>
      <c r="H8" s="10"/>
    </row>
    <row r="9" spans="1:8" s="3" customFormat="1" ht="30" customHeight="1">
      <c r="A9" s="10">
        <v>7</v>
      </c>
      <c r="B9" s="11" t="str">
        <f>"G3"</f>
        <v>G3</v>
      </c>
      <c r="C9" s="19"/>
      <c r="D9" s="11" t="s">
        <v>14</v>
      </c>
      <c r="E9" s="11" t="str">
        <f>"罗奕昇"</f>
        <v>罗奕昇</v>
      </c>
      <c r="F9" s="11" t="s">
        <v>13</v>
      </c>
      <c r="G9" s="11" t="str">
        <f>"20221504"</f>
        <v>20221504</v>
      </c>
      <c r="H9" s="10"/>
    </row>
    <row r="10" spans="1:8" s="3" customFormat="1" ht="30" customHeight="1">
      <c r="A10" s="10">
        <v>8</v>
      </c>
      <c r="B10" s="11" t="str">
        <f>"G3"</f>
        <v>G3</v>
      </c>
      <c r="C10" s="19"/>
      <c r="D10" s="11" t="s">
        <v>14</v>
      </c>
      <c r="E10" s="11" t="str">
        <f>"阮旭"</f>
        <v>阮旭</v>
      </c>
      <c r="F10" s="11" t="s">
        <v>13</v>
      </c>
      <c r="G10" s="11" t="str">
        <f>"20221420"</f>
        <v>20221420</v>
      </c>
      <c r="H10" s="10"/>
    </row>
    <row r="11" spans="1:8" s="3" customFormat="1" ht="30" customHeight="1">
      <c r="A11" s="10">
        <v>9</v>
      </c>
      <c r="B11" s="11" t="str">
        <f>"G3"</f>
        <v>G3</v>
      </c>
      <c r="C11" s="19"/>
      <c r="D11" s="11" t="s">
        <v>14</v>
      </c>
      <c r="E11" s="11" t="str">
        <f>"张俊"</f>
        <v>张俊</v>
      </c>
      <c r="F11" s="11" t="s">
        <v>13</v>
      </c>
      <c r="G11" s="11" t="str">
        <f>"20221427"</f>
        <v>20221427</v>
      </c>
      <c r="H11" s="10"/>
    </row>
    <row r="12" spans="1:8" s="3" customFormat="1" ht="30" customHeight="1">
      <c r="A12" s="10">
        <v>10</v>
      </c>
      <c r="B12" s="11" t="str">
        <f>"G4"</f>
        <v>G4</v>
      </c>
      <c r="C12" s="19"/>
      <c r="D12" s="11" t="s">
        <v>15</v>
      </c>
      <c r="E12" s="11" t="str">
        <f>"盛方圆"</f>
        <v>盛方圆</v>
      </c>
      <c r="F12" s="11" t="s">
        <v>11</v>
      </c>
      <c r="G12" s="11" t="str">
        <f>"20221216"</f>
        <v>20221216</v>
      </c>
      <c r="H12" s="10"/>
    </row>
    <row r="13" spans="1:8" s="3" customFormat="1" ht="30" customHeight="1">
      <c r="A13" s="10">
        <v>11</v>
      </c>
      <c r="B13" s="11" t="str">
        <f>"G4"</f>
        <v>G4</v>
      </c>
      <c r="C13" s="19"/>
      <c r="D13" s="11" t="s">
        <v>15</v>
      </c>
      <c r="E13" s="11" t="str">
        <f>"黄增辉"</f>
        <v>黄增辉</v>
      </c>
      <c r="F13" s="11" t="s">
        <v>11</v>
      </c>
      <c r="G13" s="11" t="str">
        <f>"20221129"</f>
        <v>20221129</v>
      </c>
      <c r="H13" s="10"/>
    </row>
    <row r="14" spans="1:8" s="3" customFormat="1" ht="30" customHeight="1">
      <c r="A14" s="10">
        <v>12</v>
      </c>
      <c r="B14" s="11" t="str">
        <f>"G4"</f>
        <v>G4</v>
      </c>
      <c r="C14" s="19"/>
      <c r="D14" s="11" t="s">
        <v>15</v>
      </c>
      <c r="E14" s="11" t="str">
        <f>"简文彬"</f>
        <v>简文彬</v>
      </c>
      <c r="F14" s="11" t="s">
        <v>11</v>
      </c>
      <c r="G14" s="11" t="str">
        <f>"20221201"</f>
        <v>20221201</v>
      </c>
      <c r="H14" s="10"/>
    </row>
    <row r="15" spans="1:8" s="3" customFormat="1" ht="30" customHeight="1">
      <c r="A15" s="10">
        <v>13</v>
      </c>
      <c r="B15" s="11" t="str">
        <f>"G4"</f>
        <v>G4</v>
      </c>
      <c r="C15" s="19"/>
      <c r="D15" s="11" t="s">
        <v>15</v>
      </c>
      <c r="E15" s="11" t="str">
        <f>"曾小伟"</f>
        <v>曾小伟</v>
      </c>
      <c r="F15" s="11" t="s">
        <v>13</v>
      </c>
      <c r="G15" s="11" t="str">
        <f>"20221127"</f>
        <v>20221127</v>
      </c>
      <c r="H15" s="10"/>
    </row>
    <row r="16" spans="1:8" s="3" customFormat="1" ht="30" customHeight="1">
      <c r="A16" s="10">
        <v>14</v>
      </c>
      <c r="B16" s="11" t="str">
        <f>"G4"</f>
        <v>G4</v>
      </c>
      <c r="C16" s="19"/>
      <c r="D16" s="11" t="s">
        <v>15</v>
      </c>
      <c r="E16" s="11" t="str">
        <f>"贺绍阳"</f>
        <v>贺绍阳</v>
      </c>
      <c r="F16" s="11" t="s">
        <v>13</v>
      </c>
      <c r="G16" s="11" t="str">
        <f>"20221214"</f>
        <v>20221214</v>
      </c>
      <c r="H16" s="10"/>
    </row>
    <row r="17" spans="1:8" s="3" customFormat="1" ht="30" customHeight="1">
      <c r="A17" s="10">
        <v>15</v>
      </c>
      <c r="B17" s="11" t="str">
        <f>"G5"</f>
        <v>G5</v>
      </c>
      <c r="C17" s="19"/>
      <c r="D17" s="11" t="s">
        <v>16</v>
      </c>
      <c r="E17" s="11" t="str">
        <f>"吴瑶"</f>
        <v>吴瑶</v>
      </c>
      <c r="F17" s="11" t="s">
        <v>11</v>
      </c>
      <c r="G17" s="11" t="str">
        <f>"20220930"</f>
        <v>20220930</v>
      </c>
      <c r="H17" s="10"/>
    </row>
    <row r="18" spans="1:8" s="3" customFormat="1" ht="30" customHeight="1">
      <c r="A18" s="10">
        <v>16</v>
      </c>
      <c r="B18" s="11" t="str">
        <f>"G5"</f>
        <v>G5</v>
      </c>
      <c r="C18" s="19"/>
      <c r="D18" s="11" t="s">
        <v>16</v>
      </c>
      <c r="E18" s="11" t="str">
        <f>"孙美哲"</f>
        <v>孙美哲</v>
      </c>
      <c r="F18" s="11" t="s">
        <v>11</v>
      </c>
      <c r="G18" s="11" t="str">
        <f>"20221011"</f>
        <v>20221011</v>
      </c>
      <c r="H18" s="10"/>
    </row>
    <row r="19" spans="1:8" s="3" customFormat="1" ht="30" customHeight="1">
      <c r="A19" s="10">
        <v>17</v>
      </c>
      <c r="B19" s="11" t="str">
        <f>"G6"</f>
        <v>G6</v>
      </c>
      <c r="C19" s="19"/>
      <c r="D19" s="11" t="s">
        <v>17</v>
      </c>
      <c r="E19" s="11" t="str">
        <f>"杜美余"</f>
        <v>杜美余</v>
      </c>
      <c r="F19" s="11" t="s">
        <v>11</v>
      </c>
      <c r="G19" s="11" t="str">
        <f>"20220815"</f>
        <v>20220815</v>
      </c>
      <c r="H19" s="10"/>
    </row>
    <row r="20" spans="1:8" s="3" customFormat="1" ht="30" customHeight="1">
      <c r="A20" s="10">
        <v>18</v>
      </c>
      <c r="B20" s="11" t="str">
        <f>"G6"</f>
        <v>G6</v>
      </c>
      <c r="C20" s="19"/>
      <c r="D20" s="11" t="s">
        <v>17</v>
      </c>
      <c r="E20" s="11" t="str">
        <f>"李姣"</f>
        <v>李姣</v>
      </c>
      <c r="F20" s="11" t="s">
        <v>11</v>
      </c>
      <c r="G20" s="11" t="str">
        <f>"20220820"</f>
        <v>20220820</v>
      </c>
      <c r="H20" s="10"/>
    </row>
    <row r="21" spans="1:8" s="3" customFormat="1" ht="30" customHeight="1">
      <c r="A21" s="10">
        <v>19</v>
      </c>
      <c r="B21" s="11" t="str">
        <f>"G7"</f>
        <v>G7</v>
      </c>
      <c r="C21" s="20"/>
      <c r="D21" s="11" t="s">
        <v>18</v>
      </c>
      <c r="E21" s="11" t="str">
        <f>"唐欢"</f>
        <v>唐欢</v>
      </c>
      <c r="F21" s="11" t="s">
        <v>11</v>
      </c>
      <c r="G21" s="11" t="str">
        <f>"20223514"</f>
        <v>20223514</v>
      </c>
      <c r="H21" s="10"/>
    </row>
    <row r="22" spans="1:8" s="3" customFormat="1" ht="30" customHeight="1">
      <c r="A22" s="10">
        <v>20</v>
      </c>
      <c r="B22" s="11" t="str">
        <f>"Z1"</f>
        <v>Z1</v>
      </c>
      <c r="C22" s="18" t="s">
        <v>19</v>
      </c>
      <c r="D22" s="11" t="s">
        <v>12</v>
      </c>
      <c r="E22" s="11" t="str">
        <f>"海宇菡"</f>
        <v>海宇菡</v>
      </c>
      <c r="F22" s="11" t="s">
        <v>11</v>
      </c>
      <c r="G22" s="11" t="str">
        <f>"20222825"</f>
        <v>20222825</v>
      </c>
      <c r="H22" s="10"/>
    </row>
    <row r="23" spans="1:8" s="3" customFormat="1" ht="30" customHeight="1">
      <c r="A23" s="10">
        <v>21</v>
      </c>
      <c r="B23" s="11" t="str">
        <f>"Z2"</f>
        <v>Z2</v>
      </c>
      <c r="C23" s="21"/>
      <c r="D23" s="11" t="s">
        <v>20</v>
      </c>
      <c r="E23" s="11" t="str">
        <f>"杨园梅"</f>
        <v>杨园梅</v>
      </c>
      <c r="F23" s="11" t="s">
        <v>11</v>
      </c>
      <c r="G23" s="11" t="str">
        <f>"20220626"</f>
        <v>20220626</v>
      </c>
      <c r="H23" s="10"/>
    </row>
    <row r="24" spans="1:8" s="3" customFormat="1" ht="30" customHeight="1">
      <c r="A24" s="10">
        <v>22</v>
      </c>
      <c r="B24" s="11" t="str">
        <f>"Z3"</f>
        <v>Z3</v>
      </c>
      <c r="C24" s="21"/>
      <c r="D24" s="11" t="s">
        <v>17</v>
      </c>
      <c r="E24" s="11" t="str">
        <f>"宋沐如"</f>
        <v>宋沐如</v>
      </c>
      <c r="F24" s="11" t="s">
        <v>11</v>
      </c>
      <c r="G24" s="11" t="str">
        <f>"20220827"</f>
        <v>20220827</v>
      </c>
      <c r="H24" s="10"/>
    </row>
    <row r="25" spans="1:8" s="3" customFormat="1" ht="30" customHeight="1">
      <c r="A25" s="10">
        <v>23</v>
      </c>
      <c r="B25" s="11" t="str">
        <f>"Z4"</f>
        <v>Z4</v>
      </c>
      <c r="C25" s="21"/>
      <c r="D25" s="11" t="s">
        <v>21</v>
      </c>
      <c r="E25" s="11" t="str">
        <f>"王湘倩"</f>
        <v>王湘倩</v>
      </c>
      <c r="F25" s="11" t="s">
        <v>11</v>
      </c>
      <c r="G25" s="11" t="str">
        <f>"20224630"</f>
        <v>20224630</v>
      </c>
      <c r="H25" s="10"/>
    </row>
    <row r="26" spans="1:8" s="3" customFormat="1" ht="30" customHeight="1">
      <c r="A26" s="10">
        <v>24</v>
      </c>
      <c r="B26" s="11" t="str">
        <f>"Z5"</f>
        <v>Z5</v>
      </c>
      <c r="C26" s="21"/>
      <c r="D26" s="11" t="s">
        <v>22</v>
      </c>
      <c r="E26" s="11" t="str">
        <f>"刘洋"</f>
        <v>刘洋</v>
      </c>
      <c r="F26" s="11" t="s">
        <v>13</v>
      </c>
      <c r="G26" s="11" t="str">
        <f>"20224718"</f>
        <v>20224718</v>
      </c>
      <c r="H26" s="10"/>
    </row>
    <row r="27" spans="1:8" s="3" customFormat="1" ht="30" customHeight="1">
      <c r="A27" s="10">
        <v>25</v>
      </c>
      <c r="B27" s="11" t="str">
        <f>"Z5"</f>
        <v>Z5</v>
      </c>
      <c r="C27" s="21"/>
      <c r="D27" s="11" t="s">
        <v>22</v>
      </c>
      <c r="E27" s="11" t="str">
        <f>"马胜蓝"</f>
        <v>马胜蓝</v>
      </c>
      <c r="F27" s="11" t="s">
        <v>11</v>
      </c>
      <c r="G27" s="11" t="str">
        <f>"20224703"</f>
        <v>20224703</v>
      </c>
      <c r="H27" s="10"/>
    </row>
    <row r="28" spans="1:8" s="3" customFormat="1" ht="30" customHeight="1">
      <c r="A28" s="10">
        <v>26</v>
      </c>
      <c r="B28" s="11" t="str">
        <f>"Z6"</f>
        <v>Z6</v>
      </c>
      <c r="C28" s="21"/>
      <c r="D28" s="11" t="s">
        <v>23</v>
      </c>
      <c r="E28" s="11" t="str">
        <f>"杨淑贤"</f>
        <v>杨淑贤</v>
      </c>
      <c r="F28" s="11" t="s">
        <v>11</v>
      </c>
      <c r="G28" s="11" t="str">
        <f>"20222809"</f>
        <v>20222809</v>
      </c>
      <c r="H28" s="10"/>
    </row>
    <row r="29" spans="1:8" s="3" customFormat="1" ht="30" customHeight="1">
      <c r="A29" s="10">
        <v>27</v>
      </c>
      <c r="B29" s="11" t="str">
        <f>"Z7"</f>
        <v>Z7</v>
      </c>
      <c r="C29" s="21"/>
      <c r="D29" s="13" t="s">
        <v>24</v>
      </c>
      <c r="E29" s="11" t="str">
        <f>"朱艳平"</f>
        <v>朱艳平</v>
      </c>
      <c r="F29" s="11" t="s">
        <v>11</v>
      </c>
      <c r="G29" s="11" t="str">
        <f>"20220206"</f>
        <v>20220206</v>
      </c>
      <c r="H29" s="10"/>
    </row>
    <row r="30" spans="1:8" s="3" customFormat="1" ht="30" customHeight="1">
      <c r="A30" s="10">
        <v>28</v>
      </c>
      <c r="B30" s="11" t="str">
        <f>"Z8"</f>
        <v>Z8</v>
      </c>
      <c r="C30" s="22"/>
      <c r="D30" s="11" t="s">
        <v>25</v>
      </c>
      <c r="E30" s="11" t="str">
        <f>"罗攀"</f>
        <v>罗攀</v>
      </c>
      <c r="F30" s="11" t="s">
        <v>11</v>
      </c>
      <c r="G30" s="11" t="str">
        <f>"20220116"</f>
        <v>20220116</v>
      </c>
      <c r="H30" s="10"/>
    </row>
    <row r="31" spans="1:8" s="3" customFormat="1" ht="30" customHeight="1">
      <c r="A31" s="10">
        <v>29</v>
      </c>
      <c r="B31" s="11" t="str">
        <f>"C2"</f>
        <v>C2</v>
      </c>
      <c r="C31" s="18" t="s">
        <v>26</v>
      </c>
      <c r="D31" s="11" t="s">
        <v>12</v>
      </c>
      <c r="E31" s="11" t="str">
        <f>"唐芳"</f>
        <v>唐芳</v>
      </c>
      <c r="F31" s="11" t="s">
        <v>11</v>
      </c>
      <c r="G31" s="11" t="str">
        <f>"20221618"</f>
        <v>20221618</v>
      </c>
      <c r="H31" s="10"/>
    </row>
    <row r="32" spans="1:8" s="3" customFormat="1" ht="30" customHeight="1">
      <c r="A32" s="10">
        <v>30</v>
      </c>
      <c r="B32" s="11" t="str">
        <f>"C3"</f>
        <v>C3</v>
      </c>
      <c r="C32" s="21"/>
      <c r="D32" s="11" t="s">
        <v>14</v>
      </c>
      <c r="E32" s="11" t="str">
        <f>"叶倩伶"</f>
        <v>叶倩伶</v>
      </c>
      <c r="F32" s="11" t="s">
        <v>11</v>
      </c>
      <c r="G32" s="11" t="str">
        <f>"20221412"</f>
        <v>20221412</v>
      </c>
      <c r="H32" s="10"/>
    </row>
    <row r="33" spans="1:8" s="3" customFormat="1" ht="30" customHeight="1">
      <c r="A33" s="10">
        <v>31</v>
      </c>
      <c r="B33" s="11" t="str">
        <f>"C3"</f>
        <v>C3</v>
      </c>
      <c r="C33" s="21"/>
      <c r="D33" s="11" t="s">
        <v>14</v>
      </c>
      <c r="E33" s="11" t="str">
        <f>"王勇"</f>
        <v>王勇</v>
      </c>
      <c r="F33" s="11" t="s">
        <v>13</v>
      </c>
      <c r="G33" s="11" t="str">
        <f>"20221413"</f>
        <v>20221413</v>
      </c>
      <c r="H33" s="10"/>
    </row>
    <row r="34" spans="1:8" s="3" customFormat="1" ht="30" customHeight="1">
      <c r="A34" s="10">
        <v>32</v>
      </c>
      <c r="B34" s="11" t="str">
        <f>"C4"</f>
        <v>C4</v>
      </c>
      <c r="C34" s="21"/>
      <c r="D34" s="11" t="s">
        <v>15</v>
      </c>
      <c r="E34" s="11" t="str">
        <f>"吴仕科"</f>
        <v>吴仕科</v>
      </c>
      <c r="F34" s="11" t="s">
        <v>13</v>
      </c>
      <c r="G34" s="11" t="str">
        <f>"20221102"</f>
        <v>20221102</v>
      </c>
      <c r="H34" s="10"/>
    </row>
    <row r="35" spans="1:8" s="3" customFormat="1" ht="30" customHeight="1">
      <c r="A35" s="10">
        <v>33</v>
      </c>
      <c r="B35" s="11" t="str">
        <f>"C4"</f>
        <v>C4</v>
      </c>
      <c r="C35" s="21"/>
      <c r="D35" s="11" t="s">
        <v>15</v>
      </c>
      <c r="E35" s="11" t="str">
        <f>"尹雅丽"</f>
        <v>尹雅丽</v>
      </c>
      <c r="F35" s="11" t="s">
        <v>11</v>
      </c>
      <c r="G35" s="11" t="str">
        <f>"20221104"</f>
        <v>20221104</v>
      </c>
      <c r="H35" s="10"/>
    </row>
    <row r="36" spans="1:8" s="3" customFormat="1" ht="30" customHeight="1">
      <c r="A36" s="10">
        <v>34</v>
      </c>
      <c r="B36" s="11" t="str">
        <f>"C5"</f>
        <v>C5</v>
      </c>
      <c r="C36" s="21"/>
      <c r="D36" s="11" t="s">
        <v>27</v>
      </c>
      <c r="E36" s="11" t="str">
        <f>"张蕤"</f>
        <v>张蕤</v>
      </c>
      <c r="F36" s="11" t="s">
        <v>11</v>
      </c>
      <c r="G36" s="11" t="str">
        <f>"20220808"</f>
        <v>20220808</v>
      </c>
      <c r="H36" s="10"/>
    </row>
    <row r="37" spans="1:8" s="3" customFormat="1" ht="30" customHeight="1">
      <c r="A37" s="10">
        <v>35</v>
      </c>
      <c r="B37" s="11" t="str">
        <f>"C6"</f>
        <v>C6</v>
      </c>
      <c r="C37" s="21"/>
      <c r="D37" s="11" t="s">
        <v>28</v>
      </c>
      <c r="E37" s="11" t="str">
        <f>"刘彪"</f>
        <v>刘彪</v>
      </c>
      <c r="F37" s="11" t="s">
        <v>13</v>
      </c>
      <c r="G37" s="11" t="str">
        <f>"20221328"</f>
        <v>20221328</v>
      </c>
      <c r="H37" s="10"/>
    </row>
    <row r="38" spans="1:8" s="3" customFormat="1" ht="30" customHeight="1">
      <c r="A38" s="10">
        <v>36</v>
      </c>
      <c r="B38" s="11" t="str">
        <f>"C7"</f>
        <v>C7</v>
      </c>
      <c r="C38" s="21"/>
      <c r="D38" s="11" t="s">
        <v>16</v>
      </c>
      <c r="E38" s="11" t="str">
        <f>"杨子群"</f>
        <v>杨子群</v>
      </c>
      <c r="F38" s="11" t="s">
        <v>11</v>
      </c>
      <c r="G38" s="11" t="str">
        <f>"20220918"</f>
        <v>20220918</v>
      </c>
      <c r="H38" s="10"/>
    </row>
    <row r="39" spans="1:8" s="3" customFormat="1" ht="30" customHeight="1">
      <c r="A39" s="10">
        <v>37</v>
      </c>
      <c r="B39" s="11" t="str">
        <f>"C7"</f>
        <v>C7</v>
      </c>
      <c r="C39" s="21"/>
      <c r="D39" s="11" t="s">
        <v>16</v>
      </c>
      <c r="E39" s="11" t="str">
        <f>"孙娜"</f>
        <v>孙娜</v>
      </c>
      <c r="F39" s="11" t="s">
        <v>11</v>
      </c>
      <c r="G39" s="11" t="str">
        <f>"20220902"</f>
        <v>20220902</v>
      </c>
      <c r="H39" s="10"/>
    </row>
    <row r="40" spans="1:8" s="3" customFormat="1" ht="30" customHeight="1">
      <c r="A40" s="10">
        <v>38</v>
      </c>
      <c r="B40" s="11" t="str">
        <f>"C8"</f>
        <v>C8</v>
      </c>
      <c r="C40" s="21"/>
      <c r="D40" s="11" t="s">
        <v>22</v>
      </c>
      <c r="E40" s="11" t="str">
        <f>"邓雅云"</f>
        <v>邓雅云</v>
      </c>
      <c r="F40" s="11" t="s">
        <v>11</v>
      </c>
      <c r="G40" s="11" t="str">
        <f>"20223102"</f>
        <v>20223102</v>
      </c>
      <c r="H40" s="10"/>
    </row>
    <row r="41" spans="1:8" s="3" customFormat="1" ht="30" customHeight="1">
      <c r="A41" s="10">
        <v>39</v>
      </c>
      <c r="B41" s="11" t="str">
        <f>"C8"</f>
        <v>C8</v>
      </c>
      <c r="C41" s="21"/>
      <c r="D41" s="11" t="s">
        <v>22</v>
      </c>
      <c r="E41" s="11" t="str">
        <f>"赵梓琳"</f>
        <v>赵梓琳</v>
      </c>
      <c r="F41" s="11" t="s">
        <v>11</v>
      </c>
      <c r="G41" s="11" t="str">
        <f>"20223027"</f>
        <v>20223027</v>
      </c>
      <c r="H41" s="10"/>
    </row>
    <row r="42" spans="1:8" s="3" customFormat="1" ht="30" customHeight="1">
      <c r="A42" s="10">
        <v>40</v>
      </c>
      <c r="B42" s="11" t="str">
        <f>"C9"</f>
        <v>C9</v>
      </c>
      <c r="C42" s="22"/>
      <c r="D42" s="11" t="s">
        <v>29</v>
      </c>
      <c r="E42" s="11" t="str">
        <f>"钟秋月"</f>
        <v>钟秋月</v>
      </c>
      <c r="F42" s="11" t="s">
        <v>13</v>
      </c>
      <c r="G42" s="11" t="str">
        <f>"20223123"</f>
        <v>20223123</v>
      </c>
      <c r="H42" s="10"/>
    </row>
    <row r="43" spans="1:8" s="3" customFormat="1" ht="30" customHeight="1">
      <c r="A43" s="10">
        <v>41</v>
      </c>
      <c r="B43" s="11" t="str">
        <f>"X1"</f>
        <v>X1</v>
      </c>
      <c r="C43" s="18" t="s">
        <v>30</v>
      </c>
      <c r="D43" s="11" t="s">
        <v>10</v>
      </c>
      <c r="E43" s="11" t="str">
        <f>"胡希圆"</f>
        <v>胡希圆</v>
      </c>
      <c r="F43" s="11" t="s">
        <v>13</v>
      </c>
      <c r="G43" s="11" t="str">
        <f>"20224019"</f>
        <v>20224019</v>
      </c>
      <c r="H43" s="10"/>
    </row>
    <row r="44" spans="1:8" s="3" customFormat="1" ht="30" customHeight="1">
      <c r="A44" s="10">
        <v>42</v>
      </c>
      <c r="B44" s="11" t="str">
        <f>"X1"</f>
        <v>X1</v>
      </c>
      <c r="C44" s="21"/>
      <c r="D44" s="11" t="s">
        <v>10</v>
      </c>
      <c r="E44" s="11" t="str">
        <f>"周宇轩"</f>
        <v>周宇轩</v>
      </c>
      <c r="F44" s="11" t="s">
        <v>13</v>
      </c>
      <c r="G44" s="11" t="str">
        <f>"20224409"</f>
        <v>20224409</v>
      </c>
      <c r="H44" s="10"/>
    </row>
    <row r="45" spans="1:8" s="3" customFormat="1" ht="30" customHeight="1">
      <c r="A45" s="10">
        <v>43</v>
      </c>
      <c r="B45" s="11" t="str">
        <f aca="true" t="shared" si="0" ref="B45:B57">"X1"</f>
        <v>X1</v>
      </c>
      <c r="C45" s="21"/>
      <c r="D45" s="11" t="s">
        <v>10</v>
      </c>
      <c r="E45" s="11" t="str">
        <f>"王莎"</f>
        <v>王莎</v>
      </c>
      <c r="F45" s="11" t="s">
        <v>11</v>
      </c>
      <c r="G45" s="11" t="str">
        <f>"20224010"</f>
        <v>20224010</v>
      </c>
      <c r="H45" s="10"/>
    </row>
    <row r="46" spans="1:8" s="3" customFormat="1" ht="30" customHeight="1">
      <c r="A46" s="10">
        <v>44</v>
      </c>
      <c r="B46" s="11" t="str">
        <f t="shared" si="0"/>
        <v>X1</v>
      </c>
      <c r="C46" s="21"/>
      <c r="D46" s="11" t="s">
        <v>10</v>
      </c>
      <c r="E46" s="11" t="str">
        <f>"孙娟"</f>
        <v>孙娟</v>
      </c>
      <c r="F46" s="11" t="s">
        <v>11</v>
      </c>
      <c r="G46" s="11" t="str">
        <f>"20223528"</f>
        <v>20223528</v>
      </c>
      <c r="H46" s="10"/>
    </row>
    <row r="47" spans="1:8" s="3" customFormat="1" ht="30" customHeight="1">
      <c r="A47" s="10">
        <v>45</v>
      </c>
      <c r="B47" s="11" t="str">
        <f t="shared" si="0"/>
        <v>X1</v>
      </c>
      <c r="C47" s="21"/>
      <c r="D47" s="11" t="s">
        <v>10</v>
      </c>
      <c r="E47" s="11" t="str">
        <f>"焦全琦"</f>
        <v>焦全琦</v>
      </c>
      <c r="F47" s="11" t="s">
        <v>11</v>
      </c>
      <c r="G47" s="11" t="str">
        <f>"20223821"</f>
        <v>20223821</v>
      </c>
      <c r="H47" s="10"/>
    </row>
    <row r="48" spans="1:8" s="3" customFormat="1" ht="30" customHeight="1">
      <c r="A48" s="10">
        <v>46</v>
      </c>
      <c r="B48" s="11" t="str">
        <f t="shared" si="0"/>
        <v>X1</v>
      </c>
      <c r="C48" s="21"/>
      <c r="D48" s="11" t="s">
        <v>10</v>
      </c>
      <c r="E48" s="11" t="str">
        <f>"孙宏杰"</f>
        <v>孙宏杰</v>
      </c>
      <c r="F48" s="11" t="s">
        <v>11</v>
      </c>
      <c r="G48" s="11" t="str">
        <f>"20224502"</f>
        <v>20224502</v>
      </c>
      <c r="H48" s="10"/>
    </row>
    <row r="49" spans="1:8" s="3" customFormat="1" ht="30" customHeight="1">
      <c r="A49" s="10">
        <v>47</v>
      </c>
      <c r="B49" s="11" t="str">
        <f t="shared" si="0"/>
        <v>X1</v>
      </c>
      <c r="C49" s="21"/>
      <c r="D49" s="11" t="s">
        <v>10</v>
      </c>
      <c r="E49" s="11" t="str">
        <f>"黄诗宇"</f>
        <v>黄诗宇</v>
      </c>
      <c r="F49" s="11" t="s">
        <v>11</v>
      </c>
      <c r="G49" s="11" t="str">
        <f>"20223903"</f>
        <v>20223903</v>
      </c>
      <c r="H49" s="10"/>
    </row>
    <row r="50" spans="1:8" s="3" customFormat="1" ht="30" customHeight="1">
      <c r="A50" s="10">
        <v>48</v>
      </c>
      <c r="B50" s="11" t="str">
        <f t="shared" si="0"/>
        <v>X1</v>
      </c>
      <c r="C50" s="21"/>
      <c r="D50" s="11" t="s">
        <v>10</v>
      </c>
      <c r="E50" s="11" t="str">
        <f>"伍书仪"</f>
        <v>伍书仪</v>
      </c>
      <c r="F50" s="11" t="s">
        <v>11</v>
      </c>
      <c r="G50" s="11" t="str">
        <f>"20224116"</f>
        <v>20224116</v>
      </c>
      <c r="H50" s="10"/>
    </row>
    <row r="51" spans="1:8" s="3" customFormat="1" ht="33" customHeight="1">
      <c r="A51" s="10">
        <v>49</v>
      </c>
      <c r="B51" s="11" t="str">
        <f t="shared" si="0"/>
        <v>X1</v>
      </c>
      <c r="C51" s="21"/>
      <c r="D51" s="11" t="s">
        <v>10</v>
      </c>
      <c r="E51" s="11" t="str">
        <f>"刘珞雅"</f>
        <v>刘珞雅</v>
      </c>
      <c r="F51" s="11" t="s">
        <v>11</v>
      </c>
      <c r="G51" s="11" t="str">
        <f>"20224204"</f>
        <v>20224204</v>
      </c>
      <c r="H51" s="14" t="s">
        <v>31</v>
      </c>
    </row>
    <row r="52" spans="1:8" s="3" customFormat="1" ht="30" customHeight="1">
      <c r="A52" s="10">
        <v>50</v>
      </c>
      <c r="B52" s="11" t="str">
        <f t="shared" si="0"/>
        <v>X1</v>
      </c>
      <c r="C52" s="21"/>
      <c r="D52" s="11" t="s">
        <v>10</v>
      </c>
      <c r="E52" s="11" t="str">
        <f>"邓瑶"</f>
        <v>邓瑶</v>
      </c>
      <c r="F52" s="11" t="s">
        <v>11</v>
      </c>
      <c r="G52" s="11" t="str">
        <f>"20223914"</f>
        <v>20223914</v>
      </c>
      <c r="H52" s="10"/>
    </row>
    <row r="53" spans="1:8" s="3" customFormat="1" ht="30" customHeight="1">
      <c r="A53" s="10">
        <v>51</v>
      </c>
      <c r="B53" s="11" t="str">
        <f t="shared" si="0"/>
        <v>X1</v>
      </c>
      <c r="C53" s="21"/>
      <c r="D53" s="11" t="s">
        <v>10</v>
      </c>
      <c r="E53" s="11" t="str">
        <f>"邓荷花"</f>
        <v>邓荷花</v>
      </c>
      <c r="F53" s="11" t="s">
        <v>11</v>
      </c>
      <c r="G53" s="11" t="str">
        <f>"20223814"</f>
        <v>20223814</v>
      </c>
      <c r="H53" s="10"/>
    </row>
    <row r="54" spans="1:8" s="3" customFormat="1" ht="30" customHeight="1">
      <c r="A54" s="10">
        <v>52</v>
      </c>
      <c r="B54" s="11" t="str">
        <f t="shared" si="0"/>
        <v>X1</v>
      </c>
      <c r="C54" s="21"/>
      <c r="D54" s="11" t="s">
        <v>10</v>
      </c>
      <c r="E54" s="11" t="str">
        <f>"石容"</f>
        <v>石容</v>
      </c>
      <c r="F54" s="11" t="s">
        <v>11</v>
      </c>
      <c r="G54" s="11" t="str">
        <f>"20224121"</f>
        <v>20224121</v>
      </c>
      <c r="H54" s="10"/>
    </row>
    <row r="55" spans="1:8" s="3" customFormat="1" ht="30" customHeight="1">
      <c r="A55" s="10">
        <v>53</v>
      </c>
      <c r="B55" s="11" t="str">
        <f t="shared" si="0"/>
        <v>X1</v>
      </c>
      <c r="C55" s="21"/>
      <c r="D55" s="11" t="s">
        <v>10</v>
      </c>
      <c r="E55" s="11" t="str">
        <f>"张婷雨"</f>
        <v>张婷雨</v>
      </c>
      <c r="F55" s="11" t="s">
        <v>11</v>
      </c>
      <c r="G55" s="11" t="str">
        <f>"20224217"</f>
        <v>20224217</v>
      </c>
      <c r="H55" s="10"/>
    </row>
    <row r="56" spans="1:8" s="3" customFormat="1" ht="30" customHeight="1">
      <c r="A56" s="10">
        <v>54</v>
      </c>
      <c r="B56" s="11" t="str">
        <f t="shared" si="0"/>
        <v>X1</v>
      </c>
      <c r="C56" s="21"/>
      <c r="D56" s="11" t="s">
        <v>10</v>
      </c>
      <c r="E56" s="11" t="str">
        <f>"危家峥"</f>
        <v>危家峥</v>
      </c>
      <c r="F56" s="11" t="s">
        <v>11</v>
      </c>
      <c r="G56" s="11" t="str">
        <f>"20223522"</f>
        <v>20223522</v>
      </c>
      <c r="H56" s="10"/>
    </row>
    <row r="57" spans="1:8" s="3" customFormat="1" ht="30" customHeight="1">
      <c r="A57" s="10">
        <v>55</v>
      </c>
      <c r="B57" s="11" t="str">
        <f t="shared" si="0"/>
        <v>X1</v>
      </c>
      <c r="C57" s="21"/>
      <c r="D57" s="11" t="s">
        <v>10</v>
      </c>
      <c r="E57" s="11" t="str">
        <f>"刘颖"</f>
        <v>刘颖</v>
      </c>
      <c r="F57" s="11" t="s">
        <v>11</v>
      </c>
      <c r="G57" s="11" t="str">
        <f>"20223816"</f>
        <v>20223816</v>
      </c>
      <c r="H57" s="10"/>
    </row>
    <row r="58" spans="1:8" s="4" customFormat="1" ht="30" customHeight="1">
      <c r="A58" s="10">
        <v>56</v>
      </c>
      <c r="B58" s="15" t="str">
        <f>"X2"</f>
        <v>X2</v>
      </c>
      <c r="C58" s="21"/>
      <c r="D58" s="15" t="s">
        <v>12</v>
      </c>
      <c r="E58" s="15" t="s">
        <v>32</v>
      </c>
      <c r="F58" s="15" t="s">
        <v>11</v>
      </c>
      <c r="G58" s="15">
        <v>20222320</v>
      </c>
      <c r="H58" s="16"/>
    </row>
    <row r="59" spans="1:8" s="3" customFormat="1" ht="30" customHeight="1">
      <c r="A59" s="10">
        <v>57</v>
      </c>
      <c r="B59" s="11" t="str">
        <f>"X2"</f>
        <v>X2</v>
      </c>
      <c r="C59" s="21"/>
      <c r="D59" s="15" t="s">
        <v>12</v>
      </c>
      <c r="E59" s="11" t="str">
        <f>"谭玉章"</f>
        <v>谭玉章</v>
      </c>
      <c r="F59" s="11" t="s">
        <v>13</v>
      </c>
      <c r="G59" s="11" t="str">
        <f>"20222219"</f>
        <v>20222219</v>
      </c>
      <c r="H59" s="10"/>
    </row>
    <row r="60" spans="1:8" s="3" customFormat="1" ht="30" customHeight="1">
      <c r="A60" s="10">
        <v>58</v>
      </c>
      <c r="B60" s="11" t="str">
        <f aca="true" t="shared" si="1" ref="B60:B66">"X2"</f>
        <v>X2</v>
      </c>
      <c r="C60" s="21"/>
      <c r="D60" s="15" t="s">
        <v>12</v>
      </c>
      <c r="E60" s="11" t="str">
        <f>"侯冰琳"</f>
        <v>侯冰琳</v>
      </c>
      <c r="F60" s="11" t="s">
        <v>11</v>
      </c>
      <c r="G60" s="11" t="str">
        <f>"20222129"</f>
        <v>20222129</v>
      </c>
      <c r="H60" s="10"/>
    </row>
    <row r="61" spans="1:8" s="3" customFormat="1" ht="30" customHeight="1">
      <c r="A61" s="10">
        <v>59</v>
      </c>
      <c r="B61" s="11" t="str">
        <f t="shared" si="1"/>
        <v>X2</v>
      </c>
      <c r="C61" s="21"/>
      <c r="D61" s="15" t="s">
        <v>12</v>
      </c>
      <c r="E61" s="11" t="str">
        <f>"李芙蓉"</f>
        <v>李芙蓉</v>
      </c>
      <c r="F61" s="11" t="s">
        <v>11</v>
      </c>
      <c r="G61" s="11" t="str">
        <f>"20222114"</f>
        <v>20222114</v>
      </c>
      <c r="H61" s="10"/>
    </row>
    <row r="62" spans="1:8" s="3" customFormat="1" ht="30" customHeight="1">
      <c r="A62" s="10">
        <v>60</v>
      </c>
      <c r="B62" s="11" t="str">
        <f t="shared" si="1"/>
        <v>X2</v>
      </c>
      <c r="C62" s="21"/>
      <c r="D62" s="15" t="s">
        <v>12</v>
      </c>
      <c r="E62" s="11" t="str">
        <f>"袁媛"</f>
        <v>袁媛</v>
      </c>
      <c r="F62" s="11" t="s">
        <v>11</v>
      </c>
      <c r="G62" s="11" t="str">
        <f>"20222117"</f>
        <v>20222117</v>
      </c>
      <c r="H62" s="10"/>
    </row>
    <row r="63" spans="1:8" s="3" customFormat="1" ht="30" customHeight="1">
      <c r="A63" s="10">
        <v>61</v>
      </c>
      <c r="B63" s="11" t="str">
        <f t="shared" si="1"/>
        <v>X2</v>
      </c>
      <c r="C63" s="21"/>
      <c r="D63" s="15" t="s">
        <v>12</v>
      </c>
      <c r="E63" s="11" t="str">
        <f>"刘静静"</f>
        <v>刘静静</v>
      </c>
      <c r="F63" s="11" t="s">
        <v>11</v>
      </c>
      <c r="G63" s="11" t="str">
        <f>"20222821"</f>
        <v>20222821</v>
      </c>
      <c r="H63" s="10"/>
    </row>
    <row r="64" spans="1:8" s="3" customFormat="1" ht="30" customHeight="1">
      <c r="A64" s="10">
        <v>62</v>
      </c>
      <c r="B64" s="11" t="str">
        <f t="shared" si="1"/>
        <v>X2</v>
      </c>
      <c r="C64" s="21"/>
      <c r="D64" s="15" t="s">
        <v>12</v>
      </c>
      <c r="E64" s="11" t="str">
        <f>"柳鑫"</f>
        <v>柳鑫</v>
      </c>
      <c r="F64" s="11" t="s">
        <v>11</v>
      </c>
      <c r="G64" s="11" t="str">
        <f>"20222203"</f>
        <v>20222203</v>
      </c>
      <c r="H64" s="10"/>
    </row>
    <row r="65" spans="1:8" s="3" customFormat="1" ht="30" customHeight="1">
      <c r="A65" s="10">
        <v>63</v>
      </c>
      <c r="B65" s="11" t="str">
        <f t="shared" si="1"/>
        <v>X2</v>
      </c>
      <c r="C65" s="21"/>
      <c r="D65" s="15" t="s">
        <v>12</v>
      </c>
      <c r="E65" s="11" t="str">
        <f>"杨盼"</f>
        <v>杨盼</v>
      </c>
      <c r="F65" s="11" t="s">
        <v>11</v>
      </c>
      <c r="G65" s="11" t="str">
        <f>"20222213"</f>
        <v>20222213</v>
      </c>
      <c r="H65" s="10"/>
    </row>
    <row r="66" spans="1:8" s="3" customFormat="1" ht="30" customHeight="1">
      <c r="A66" s="10">
        <v>64</v>
      </c>
      <c r="B66" s="11" t="str">
        <f t="shared" si="1"/>
        <v>X2</v>
      </c>
      <c r="C66" s="21"/>
      <c r="D66" s="15" t="s">
        <v>12</v>
      </c>
      <c r="E66" s="11" t="str">
        <f>"罗黎黎"</f>
        <v>罗黎黎</v>
      </c>
      <c r="F66" s="11" t="s">
        <v>11</v>
      </c>
      <c r="G66" s="11" t="str">
        <f>"20222124"</f>
        <v>20222124</v>
      </c>
      <c r="H66" s="10"/>
    </row>
    <row r="67" spans="1:8" s="3" customFormat="1" ht="30" customHeight="1">
      <c r="A67" s="10">
        <v>65</v>
      </c>
      <c r="B67" s="11" t="str">
        <f>"X3"</f>
        <v>X3</v>
      </c>
      <c r="C67" s="21"/>
      <c r="D67" s="11" t="s">
        <v>20</v>
      </c>
      <c r="E67" s="11" t="str">
        <f>"刘洪珍"</f>
        <v>刘洪珍</v>
      </c>
      <c r="F67" s="11" t="s">
        <v>11</v>
      </c>
      <c r="G67" s="11" t="str">
        <f>"20220401"</f>
        <v>20220401</v>
      </c>
      <c r="H67" s="10"/>
    </row>
    <row r="68" spans="1:8" s="3" customFormat="1" ht="30" customHeight="1">
      <c r="A68" s="10">
        <v>66</v>
      </c>
      <c r="B68" s="11" t="str">
        <f>"X3"</f>
        <v>X3</v>
      </c>
      <c r="C68" s="21"/>
      <c r="D68" s="11" t="s">
        <v>20</v>
      </c>
      <c r="E68" s="11" t="str">
        <f>"周娟"</f>
        <v>周娟</v>
      </c>
      <c r="F68" s="11" t="s">
        <v>11</v>
      </c>
      <c r="G68" s="11" t="str">
        <f>"20220317"</f>
        <v>20220317</v>
      </c>
      <c r="H68" s="10"/>
    </row>
    <row r="69" spans="1:8" s="3" customFormat="1" ht="30" customHeight="1">
      <c r="A69" s="10">
        <v>67</v>
      </c>
      <c r="B69" s="11" t="str">
        <f>"X3"</f>
        <v>X3</v>
      </c>
      <c r="C69" s="21"/>
      <c r="D69" s="11" t="s">
        <v>20</v>
      </c>
      <c r="E69" s="11" t="str">
        <f>"曾纯"</f>
        <v>曾纯</v>
      </c>
      <c r="F69" s="11" t="s">
        <v>11</v>
      </c>
      <c r="G69" s="11" t="str">
        <f>"20220406"</f>
        <v>20220406</v>
      </c>
      <c r="H69" s="10"/>
    </row>
    <row r="70" spans="1:8" s="3" customFormat="1" ht="30" customHeight="1">
      <c r="A70" s="10">
        <v>68</v>
      </c>
      <c r="B70" s="11" t="str">
        <f>"X4"</f>
        <v>X4</v>
      </c>
      <c r="C70" s="21"/>
      <c r="D70" s="11" t="s">
        <v>21</v>
      </c>
      <c r="E70" s="11" t="str">
        <f>"刘津"</f>
        <v>刘津</v>
      </c>
      <c r="F70" s="11" t="s">
        <v>11</v>
      </c>
      <c r="G70" s="11" t="str">
        <f>"20224506"</f>
        <v>20224506</v>
      </c>
      <c r="H70" s="10"/>
    </row>
    <row r="71" spans="1:8" s="3" customFormat="1" ht="30" customHeight="1">
      <c r="A71" s="10">
        <v>69</v>
      </c>
      <c r="B71" s="11" t="str">
        <f>"X5"</f>
        <v>X5</v>
      </c>
      <c r="C71" s="22"/>
      <c r="D71" s="11" t="s">
        <v>29</v>
      </c>
      <c r="E71" s="11" t="str">
        <f>"颜倩"</f>
        <v>颜倩</v>
      </c>
      <c r="F71" s="11" t="s">
        <v>11</v>
      </c>
      <c r="G71" s="11" t="str">
        <f>"20224516"</f>
        <v>20224516</v>
      </c>
      <c r="H71" s="10"/>
    </row>
  </sheetData>
  <sheetProtection/>
  <mergeCells count="5">
    <mergeCell ref="A1:H1"/>
    <mergeCell ref="C3:C21"/>
    <mergeCell ref="C22:C30"/>
    <mergeCell ref="C31:C42"/>
    <mergeCell ref="C43:C71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2022-09-08T03:49:18Z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F9CA9AD1274F430DA4FB209EF6E24719</vt:lpwstr>
  </property>
</Properties>
</file>