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9840" firstSheet="16" activeTab="18"/>
  </bookViews>
  <sheets>
    <sheet name="目录" sheetId="14" r:id="rId1"/>
    <sheet name="一般公共预算收入表（表一）" sheetId="4" r:id="rId2"/>
    <sheet name="一般公共预算支出表（表二）" sheetId="5" r:id="rId3"/>
    <sheet name="一般公共预算本级支出表（表三）" sheetId="6" r:id="rId4"/>
    <sheet name="一般公共预算本级基本支出表（表四）" sheetId="7" r:id="rId5"/>
    <sheet name="税收返还和转移支付分项目表（表五）" sheetId="9" r:id="rId6"/>
    <sheet name="税收返还和转移支付分地区表（表六）" sheetId="1" r:id="rId7"/>
    <sheet name="政府性基金收入预算表（表七）" sheetId="21" r:id="rId8"/>
    <sheet name="政府性基金支出预算表（表八）" sheetId="22" r:id="rId9"/>
    <sheet name="政府性基金本级支出预算表（表九）" sheetId="23" r:id="rId10"/>
    <sheet name="政府性基金分项目表（表十）" sheetId="24" r:id="rId11"/>
    <sheet name="政府性基金分地区表（表十一）" sheetId="2" r:id="rId12"/>
    <sheet name="国有资本经营收入预算表（表十二）" sheetId="3" r:id="rId13"/>
    <sheet name="国有资本经营支出预算表（表十三）" sheetId="26" r:id="rId14"/>
    <sheet name="社会保险基金收入预算表（表十四）" sheetId="11" r:id="rId15"/>
    <sheet name="社会保险基金支出预算表 (表十五)" sheetId="25" r:id="rId16"/>
    <sheet name="一般债务限额和余额表（表十六） " sheetId="27" r:id="rId17"/>
    <sheet name="专项债务限额和余额表（表十七）" sheetId="12" r:id="rId18"/>
    <sheet name="“三公”经费预算表（表十八）" sheetId="8" r:id="rId19"/>
  </sheets>
  <externalReferences>
    <externalReference r:id="rId20"/>
  </externalReferences>
  <definedNames>
    <definedName name="_xlnm._FilterDatabase" localSheetId="8" hidden="1">'政府性基金支出预算表（表八）'!$A$3:$B$59</definedName>
    <definedName name="_xlnm.Print_Area" localSheetId="5">'税收返还和转移支付分项目表（表五）'!$A$1:$C$68</definedName>
    <definedName name="_xlnm.Print_Titles" localSheetId="5">'税收返还和转移支付分项目表（表五）'!$1:$3</definedName>
    <definedName name="_xlnm.Print_Titles" localSheetId="4">'一般公共预算本级基本支出表（表四）'!$1:$6</definedName>
    <definedName name="_xlnm.Print_Titles" localSheetId="3">'一般公共预算本级支出表（表三）'!$1:$6</definedName>
    <definedName name="_xlnm.Print_Titles" localSheetId="2">'一般公共预算支出表（表二）'!$1:$6</definedName>
  </definedNames>
  <calcPr calcId="124519" iterate="1"/>
</workbook>
</file>

<file path=xl/calcChain.xml><?xml version="1.0" encoding="utf-8"?>
<calcChain xmlns="http://schemas.openxmlformats.org/spreadsheetml/2006/main">
  <c r="E4" i="8"/>
  <c r="B7" i="25"/>
  <c r="B6"/>
  <c r="B5"/>
  <c r="B4"/>
  <c r="B10" i="11"/>
  <c r="B9"/>
  <c r="B8"/>
  <c r="B7"/>
  <c r="B6"/>
  <c r="B5"/>
  <c r="B4"/>
  <c r="B12" i="26"/>
  <c r="B12" i="3"/>
  <c r="B6" i="2"/>
  <c r="B9" i="24"/>
  <c r="B7"/>
  <c r="B39" i="23"/>
  <c r="A36"/>
  <c r="B28"/>
  <c r="B27"/>
  <c r="B11"/>
  <c r="B62" i="22"/>
  <c r="B53"/>
  <c r="B52"/>
  <c r="B51"/>
  <c r="B45"/>
  <c r="B43"/>
  <c r="B32"/>
  <c r="B26"/>
  <c r="B15"/>
  <c r="B12"/>
  <c r="B8"/>
  <c r="B4"/>
  <c r="B32" i="21"/>
  <c r="B23"/>
  <c r="B22"/>
  <c r="B21"/>
  <c r="B7" i="1"/>
  <c r="BC465" i="7"/>
  <c r="BB465"/>
  <c r="BA465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AF465"/>
  <c r="AE465"/>
  <c r="AD465"/>
  <c r="AC465"/>
  <c r="BC464"/>
  <c r="BB464"/>
  <c r="BA464"/>
  <c r="AZ464"/>
  <c r="AY464"/>
  <c r="AX464"/>
  <c r="AW464"/>
  <c r="AV464"/>
  <c r="AU464"/>
  <c r="AT464"/>
  <c r="AS464"/>
  <c r="AR464"/>
  <c r="AQ464"/>
  <c r="AP464"/>
  <c r="AO464"/>
  <c r="AN464"/>
  <c r="AM464"/>
  <c r="AL464"/>
  <c r="AK464"/>
  <c r="AJ464"/>
  <c r="AI464"/>
  <c r="AH464"/>
  <c r="AG464"/>
  <c r="AF464"/>
  <c r="AE464"/>
  <c r="AD464"/>
  <c r="AC464"/>
  <c r="BC446"/>
  <c r="BB446"/>
  <c r="BA446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BC445"/>
  <c r="BB445"/>
  <c r="BA445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AF445"/>
  <c r="AE445"/>
  <c r="AD445"/>
  <c r="AC445"/>
  <c r="BC436"/>
  <c r="BB436"/>
  <c r="BA436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AF436"/>
  <c r="AE436"/>
  <c r="AD436"/>
  <c r="AC436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BC418"/>
  <c r="BB418"/>
  <c r="BA418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BC417"/>
  <c r="BB417"/>
  <c r="BA417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C393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C318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C128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C111"/>
  <c r="AC109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C84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C39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BS469" i="6"/>
  <c r="BS468"/>
  <c r="BS467"/>
  <c r="BS466"/>
  <c r="BS465"/>
  <c r="BC465"/>
  <c r="BB465"/>
  <c r="BA465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AF465"/>
  <c r="AE465"/>
  <c r="AD465"/>
  <c r="AC465"/>
  <c r="BS464"/>
  <c r="BC464"/>
  <c r="BB464"/>
  <c r="BA464"/>
  <c r="AZ464"/>
  <c r="AY464"/>
  <c r="AX464"/>
  <c r="AW464"/>
  <c r="AV464"/>
  <c r="AU464"/>
  <c r="AT464"/>
  <c r="AS464"/>
  <c r="AR464"/>
  <c r="AQ464"/>
  <c r="AP464"/>
  <c r="AO464"/>
  <c r="AN464"/>
  <c r="AM464"/>
  <c r="AL464"/>
  <c r="AK464"/>
  <c r="AJ464"/>
  <c r="AI464"/>
  <c r="AH464"/>
  <c r="AG464"/>
  <c r="AF464"/>
  <c r="AE464"/>
  <c r="AD464"/>
  <c r="AC464"/>
  <c r="BS463"/>
  <c r="BS462"/>
  <c r="BS461"/>
  <c r="BS460"/>
  <c r="BS459"/>
  <c r="BS458"/>
  <c r="BS457"/>
  <c r="BS456"/>
  <c r="BS455"/>
  <c r="BS454"/>
  <c r="BS453"/>
  <c r="BS452"/>
  <c r="BS451"/>
  <c r="BS450"/>
  <c r="BS449"/>
  <c r="BS448"/>
  <c r="BS447"/>
  <c r="BS446"/>
  <c r="BC446"/>
  <c r="BB446"/>
  <c r="BA446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BS445"/>
  <c r="BC445"/>
  <c r="BB445"/>
  <c r="BA445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AF445"/>
  <c r="AE445"/>
  <c r="AD445"/>
  <c r="AC445"/>
  <c r="BS444"/>
  <c r="BS443"/>
  <c r="BS442"/>
  <c r="BS441"/>
  <c r="BS440"/>
  <c r="BS439"/>
  <c r="BS438"/>
  <c r="BS437"/>
  <c r="BS436"/>
  <c r="BC436"/>
  <c r="BB436"/>
  <c r="BA436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AF436"/>
  <c r="AE436"/>
  <c r="AD436"/>
  <c r="AC436"/>
  <c r="BS435"/>
  <c r="BS434"/>
  <c r="BS433"/>
  <c r="BS432"/>
  <c r="BS431"/>
  <c r="BS430"/>
  <c r="BS429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BS428"/>
  <c r="BS427"/>
  <c r="BS426"/>
  <c r="BS425"/>
  <c r="BS424"/>
  <c r="BS423"/>
  <c r="BS422"/>
  <c r="BS421"/>
  <c r="BS420"/>
  <c r="BS419"/>
  <c r="BS418"/>
  <c r="BC418"/>
  <c r="BB418"/>
  <c r="BA418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BS417"/>
  <c r="BC417"/>
  <c r="BB417"/>
  <c r="BA417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BS416"/>
  <c r="BS415"/>
  <c r="BS414"/>
  <c r="BS413"/>
  <c r="BS412"/>
  <c r="BS411"/>
  <c r="BS410"/>
  <c r="BS409"/>
  <c r="BS408"/>
  <c r="BS40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BS406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BS405"/>
  <c r="BS404"/>
  <c r="BS403"/>
  <c r="BS402"/>
  <c r="BS401"/>
  <c r="BS400"/>
  <c r="BS399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BS398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BS397"/>
  <c r="BS396"/>
  <c r="BS395"/>
  <c r="BS394"/>
  <c r="BS393"/>
  <c r="AC393"/>
  <c r="BS392"/>
  <c r="BS391"/>
  <c r="BS390"/>
  <c r="BS389"/>
  <c r="BS388"/>
  <c r="BS387"/>
  <c r="BS386"/>
  <c r="BS385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BS384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BS383"/>
  <c r="BS382"/>
  <c r="BS381"/>
  <c r="BS380"/>
  <c r="BS379"/>
  <c r="BS378"/>
  <c r="BS377"/>
  <c r="BS376"/>
  <c r="BS375"/>
  <c r="BS374"/>
  <c r="BS373"/>
  <c r="BS372"/>
  <c r="BS371"/>
  <c r="BS370"/>
  <c r="BS369"/>
  <c r="BS368"/>
  <c r="BS367"/>
  <c r="BS366"/>
  <c r="BS365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BS364"/>
  <c r="BS363"/>
  <c r="BS362"/>
  <c r="BS361"/>
  <c r="BS360"/>
  <c r="BS359"/>
  <c r="BS358"/>
  <c r="BS357"/>
  <c r="BS356"/>
  <c r="BS355"/>
  <c r="BS354"/>
  <c r="BS353"/>
  <c r="BS352"/>
  <c r="BS351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BS350"/>
  <c r="BS349"/>
  <c r="BS348"/>
  <c r="BS347"/>
  <c r="BS346"/>
  <c r="BS345"/>
  <c r="BS344"/>
  <c r="BS343"/>
  <c r="BS342"/>
  <c r="BS341"/>
  <c r="BS340"/>
  <c r="BS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BS338"/>
  <c r="BS337"/>
  <c r="BS336"/>
  <c r="BS335"/>
  <c r="BS334"/>
  <c r="BS333"/>
  <c r="BS332"/>
  <c r="BS331"/>
  <c r="BS330"/>
  <c r="BS329"/>
  <c r="BS328"/>
  <c r="BS327"/>
  <c r="BS326"/>
  <c r="BS325"/>
  <c r="BS324"/>
  <c r="BS323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BS322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BS321"/>
  <c r="BS320"/>
  <c r="BS319"/>
  <c r="BS318"/>
  <c r="AC318"/>
  <c r="BS317"/>
  <c r="BS316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BS315"/>
  <c r="BS314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BS313"/>
  <c r="BS312"/>
  <c r="BS311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BS310"/>
  <c r="BS309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BS308"/>
  <c r="BS307"/>
  <c r="BS306"/>
  <c r="BS305"/>
  <c r="BS304"/>
  <c r="BS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BS302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BS301"/>
  <c r="BS300"/>
  <c r="BS299"/>
  <c r="BS298"/>
  <c r="BS297"/>
  <c r="BS296"/>
  <c r="BS295"/>
  <c r="BS294"/>
  <c r="BS293"/>
  <c r="BS292"/>
  <c r="BS291"/>
  <c r="BS290"/>
  <c r="BS289"/>
  <c r="BS288"/>
  <c r="BS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BS286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BS285"/>
  <c r="BS284"/>
  <c r="BS283"/>
  <c r="BS282"/>
  <c r="BS281"/>
  <c r="BS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BS279"/>
  <c r="BS278"/>
  <c r="BS277"/>
  <c r="BS276"/>
  <c r="BS275"/>
  <c r="BS274"/>
  <c r="BS273"/>
  <c r="BS272"/>
  <c r="BS271"/>
  <c r="BS270"/>
  <c r="BS269"/>
  <c r="BS268"/>
  <c r="BS267"/>
  <c r="BS266"/>
  <c r="BS265"/>
  <c r="BS264"/>
  <c r="BS263"/>
  <c r="BS262"/>
  <c r="BS261"/>
  <c r="BS260"/>
  <c r="BS259"/>
  <c r="BS258"/>
  <c r="BS257"/>
  <c r="BS256"/>
  <c r="BS255"/>
  <c r="BS254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BS253"/>
  <c r="BS252"/>
  <c r="BS251"/>
  <c r="BS250"/>
  <c r="BS249"/>
  <c r="BS248"/>
  <c r="BS247"/>
  <c r="BS246"/>
  <c r="BS245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BS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BS243"/>
  <c r="BS242"/>
  <c r="BS241"/>
  <c r="BS240"/>
  <c r="BS239"/>
  <c r="BS238"/>
  <c r="BS237"/>
  <c r="BS236"/>
  <c r="BS235"/>
  <c r="BS234"/>
  <c r="BS233"/>
  <c r="BS232"/>
  <c r="BS231"/>
  <c r="BS230"/>
  <c r="BS229"/>
  <c r="BS228"/>
  <c r="BS227"/>
  <c r="BS226"/>
  <c r="BS225"/>
  <c r="BS224"/>
  <c r="BS223"/>
  <c r="BS222"/>
  <c r="BS221"/>
  <c r="BS220"/>
  <c r="BS219"/>
  <c r="BS218"/>
  <c r="BS217"/>
  <c r="BS216"/>
  <c r="BS215"/>
  <c r="BS214"/>
  <c r="BS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BS212"/>
  <c r="BS211"/>
  <c r="BS210"/>
  <c r="BS209"/>
  <c r="BS208"/>
  <c r="BS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BS206"/>
  <c r="BS205"/>
  <c r="BS204"/>
  <c r="BS203"/>
  <c r="BS202"/>
  <c r="BS201"/>
  <c r="BS200"/>
  <c r="BS199"/>
  <c r="BS198"/>
  <c r="BS197"/>
  <c r="BS196"/>
  <c r="BS195"/>
  <c r="BS194"/>
  <c r="BS193"/>
  <c r="BS192"/>
  <c r="BS191"/>
  <c r="BS190"/>
  <c r="BS189"/>
  <c r="BS188"/>
  <c r="BS187"/>
  <c r="BS186"/>
  <c r="BS185"/>
  <c r="BS184"/>
  <c r="BS183"/>
  <c r="BS182"/>
  <c r="BS181"/>
  <c r="BS180"/>
  <c r="BS179"/>
  <c r="BS178"/>
  <c r="BS177"/>
  <c r="BS176"/>
  <c r="BS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BS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BS173"/>
  <c r="BS172"/>
  <c r="BS171"/>
  <c r="BS170"/>
  <c r="BS169"/>
  <c r="BS168"/>
  <c r="BS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BS166"/>
  <c r="BS165"/>
  <c r="BS164"/>
  <c r="BS163"/>
  <c r="BS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BS161"/>
  <c r="BS160"/>
  <c r="BS159"/>
  <c r="BS158"/>
  <c r="BS157"/>
  <c r="BS156"/>
  <c r="BS155"/>
  <c r="BS154"/>
  <c r="BS153"/>
  <c r="BS152"/>
  <c r="BS151"/>
  <c r="BS150"/>
  <c r="BS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BS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BS147"/>
  <c r="BS146"/>
  <c r="BS145"/>
  <c r="BS144"/>
  <c r="BS143"/>
  <c r="BS142"/>
  <c r="BS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BS140"/>
  <c r="BS139"/>
  <c r="BS138"/>
  <c r="BS137"/>
  <c r="BS136"/>
  <c r="BS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BS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BS133"/>
  <c r="BS132"/>
  <c r="BS131"/>
  <c r="BS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BS129"/>
  <c r="BS128"/>
  <c r="AC128"/>
  <c r="BS127"/>
  <c r="BS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BS125"/>
  <c r="BS124"/>
  <c r="BS123"/>
  <c r="BS122"/>
  <c r="BS121"/>
  <c r="BS120"/>
  <c r="BS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BS118"/>
  <c r="BS117"/>
  <c r="BS116"/>
  <c r="BS115"/>
  <c r="BS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BS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BS112"/>
  <c r="BS111"/>
  <c r="AC111"/>
  <c r="BS110"/>
  <c r="BS109"/>
  <c r="AC109"/>
  <c r="BS108"/>
  <c r="BS107"/>
  <c r="BS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BS105"/>
  <c r="BS104"/>
  <c r="BS103"/>
  <c r="BS102"/>
  <c r="BS101"/>
  <c r="BS100"/>
  <c r="BS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BS98"/>
  <c r="BS97"/>
  <c r="BS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BS95"/>
  <c r="BS94"/>
  <c r="BS93"/>
  <c r="BS92"/>
  <c r="BS91"/>
  <c r="BS90"/>
  <c r="BS89"/>
  <c r="BS88"/>
  <c r="BS87"/>
  <c r="BS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BS85"/>
  <c r="BS84"/>
  <c r="AC84"/>
  <c r="BS83"/>
  <c r="BS82"/>
  <c r="BS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BS80"/>
  <c r="BS79"/>
  <c r="BS78"/>
  <c r="BS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BS76"/>
  <c r="BS75"/>
  <c r="BS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BS73"/>
  <c r="BS72"/>
  <c r="BS71"/>
  <c r="BS70"/>
  <c r="BS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BS68"/>
  <c r="BS67"/>
  <c r="BS66"/>
  <c r="BS65"/>
  <c r="BS64"/>
  <c r="BS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BS62"/>
  <c r="BS61"/>
  <c r="BS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BS59"/>
  <c r="BS58"/>
  <c r="BS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BS56"/>
  <c r="BS55"/>
  <c r="BS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BS53"/>
  <c r="BS52"/>
  <c r="BS51"/>
  <c r="BS50"/>
  <c r="BS49"/>
  <c r="BS48"/>
  <c r="BS47"/>
  <c r="BS46"/>
  <c r="BS45"/>
  <c r="BS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BS43"/>
  <c r="BS42"/>
  <c r="BS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BS40"/>
  <c r="BS39"/>
  <c r="AC39"/>
  <c r="BS38"/>
  <c r="BS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BS36"/>
  <c r="BS35"/>
  <c r="BS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BS33"/>
  <c r="BS32"/>
  <c r="BS31"/>
  <c r="BS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BS29"/>
  <c r="BS28"/>
  <c r="BS27"/>
  <c r="BS26"/>
  <c r="BS25"/>
  <c r="BS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BS23"/>
  <c r="BS22"/>
  <c r="BS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BS20"/>
  <c r="BS19"/>
  <c r="BS18"/>
  <c r="BS17"/>
  <c r="BS16"/>
  <c r="BS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BS14"/>
  <c r="BS13"/>
  <c r="BS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BS11"/>
  <c r="BS10"/>
  <c r="BS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BS8"/>
  <c r="BR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BS7"/>
  <c r="BR7"/>
  <c r="BC465" i="5"/>
  <c r="BB465"/>
  <c r="BA465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AF465"/>
  <c r="AE465"/>
  <c r="AD465"/>
  <c r="AC465"/>
  <c r="BC464"/>
  <c r="BB464"/>
  <c r="BA464"/>
  <c r="AZ464"/>
  <c r="AY464"/>
  <c r="AX464"/>
  <c r="AW464"/>
  <c r="AV464"/>
  <c r="AU464"/>
  <c r="AT464"/>
  <c r="AS464"/>
  <c r="AR464"/>
  <c r="AQ464"/>
  <c r="AP464"/>
  <c r="AO464"/>
  <c r="AN464"/>
  <c r="AM464"/>
  <c r="AL464"/>
  <c r="AK464"/>
  <c r="AJ464"/>
  <c r="AI464"/>
  <c r="AH464"/>
  <c r="AG464"/>
  <c r="AF464"/>
  <c r="AE464"/>
  <c r="AD464"/>
  <c r="AC464"/>
  <c r="BC446"/>
  <c r="BB446"/>
  <c r="BA446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BC445"/>
  <c r="BB445"/>
  <c r="BA445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AF445"/>
  <c r="AE445"/>
  <c r="AD445"/>
  <c r="AC445"/>
  <c r="BC436"/>
  <c r="BB436"/>
  <c r="BA436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AF436"/>
  <c r="AE436"/>
  <c r="AD436"/>
  <c r="AC436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BC418"/>
  <c r="BB418"/>
  <c r="BA418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BC417"/>
  <c r="BB417"/>
  <c r="BA417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C393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C318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C128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C111"/>
  <c r="AC109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C84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C39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BT13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BT8"/>
  <c r="BR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BT7"/>
  <c r="BR7"/>
  <c r="I21" i="4"/>
  <c r="D21"/>
  <c r="I20"/>
  <c r="D20"/>
  <c r="I19"/>
  <c r="H19"/>
  <c r="G19"/>
  <c r="D19"/>
  <c r="D18"/>
  <c r="I17"/>
  <c r="H17"/>
  <c r="D17"/>
  <c r="C17"/>
  <c r="B17"/>
  <c r="I16"/>
  <c r="H16"/>
  <c r="I15"/>
  <c r="H15"/>
  <c r="I14"/>
  <c r="D14"/>
  <c r="I13"/>
  <c r="D13"/>
  <c r="I12"/>
  <c r="D12"/>
  <c r="D11"/>
  <c r="I10"/>
  <c r="H10"/>
  <c r="G10"/>
  <c r="D10"/>
  <c r="D9"/>
  <c r="I8"/>
  <c r="D8"/>
  <c r="I7"/>
  <c r="D7"/>
  <c r="I6"/>
  <c r="D6"/>
  <c r="I5"/>
  <c r="D5"/>
  <c r="I4"/>
  <c r="D4"/>
  <c r="C4"/>
  <c r="B4"/>
</calcChain>
</file>

<file path=xl/sharedStrings.xml><?xml version="1.0" encoding="utf-8"?>
<sst xmlns="http://schemas.openxmlformats.org/spreadsheetml/2006/main" count="9993" uniqueCount="911">
  <si>
    <t>目  录</t>
  </si>
  <si>
    <t>一、一般公共预算收入表</t>
  </si>
  <si>
    <t>二、一般公共预算支出表</t>
  </si>
  <si>
    <t>三、一般公共预算本级支出表</t>
  </si>
  <si>
    <t>四、一般公共预算本级基本支出表</t>
  </si>
  <si>
    <t>五、一般公共预算对下税收返还和转移支付预算分项目表</t>
  </si>
  <si>
    <t>六、一般公共预算对下税收返还和转移支付预算分地区表</t>
  </si>
  <si>
    <t>七、政府性基金收入预算表</t>
  </si>
  <si>
    <t>八、政府性基金支出预算表</t>
  </si>
  <si>
    <t>九、政府性基金本级支出预算表</t>
  </si>
  <si>
    <t>十、政府性基金转移支付预算分项目表</t>
  </si>
  <si>
    <t>十一、政府性基金转移支付预算分地区表</t>
  </si>
  <si>
    <t>十二、国有资本经营收入预算表</t>
  </si>
  <si>
    <t>十三、国有资本经营支出预算表</t>
  </si>
  <si>
    <t>十四、社会保险基金收入预算总表</t>
  </si>
  <si>
    <t>十五、社会保险基金支出预算总表</t>
  </si>
  <si>
    <t>十六、地方政府一般债务限额和余额情况表</t>
  </si>
  <si>
    <t>十七、地方政府专项债务限额和余额情况表</t>
  </si>
  <si>
    <t>十八、“三公”经费预算表</t>
  </si>
  <si>
    <r>
      <rPr>
        <b/>
        <sz val="22"/>
        <rFont val="宋体"/>
        <family val="3"/>
        <charset val="134"/>
      </rPr>
      <t>新邵县</t>
    </r>
    <r>
      <rPr>
        <b/>
        <sz val="22"/>
        <rFont val="Times New Roman"/>
        <family val="1"/>
      </rPr>
      <t>2020</t>
    </r>
    <r>
      <rPr>
        <b/>
        <sz val="22"/>
        <rFont val="宋体"/>
        <family val="3"/>
        <charset val="134"/>
      </rPr>
      <t>年一般公共预算收入表</t>
    </r>
  </si>
  <si>
    <t>表一</t>
  </si>
  <si>
    <t>金额单位：万元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</si>
  <si>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</si>
  <si>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t>上年完成</t>
  </si>
  <si>
    <t>本年预算</t>
  </si>
  <si>
    <r>
      <rPr>
        <sz val="11"/>
        <rFont val="宋体"/>
        <family val="3"/>
        <charset val="134"/>
      </rPr>
      <t>同比增长</t>
    </r>
    <r>
      <rPr>
        <sz val="11"/>
        <rFont val="Times New Roman"/>
        <family val="1"/>
      </rPr>
      <t>%</t>
    </r>
  </si>
  <si>
    <r>
      <rPr>
        <sz val="11"/>
        <rFont val="宋体"/>
        <family val="3"/>
        <charset val="134"/>
      </rPr>
      <t>备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注</t>
    </r>
  </si>
  <si>
    <r>
      <rPr>
        <sz val="11"/>
        <rFont val="宋体"/>
        <family val="3"/>
        <charset val="134"/>
      </rPr>
      <t>备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注</t>
    </r>
  </si>
  <si>
    <t>一、税收收入</t>
  </si>
  <si>
    <r>
      <rPr>
        <sz val="11"/>
        <rFont val="Times New Roman"/>
        <family val="1"/>
      </rPr>
      <t xml:space="preserve">    5.</t>
    </r>
    <r>
      <rPr>
        <sz val="11"/>
        <rFont val="宋体"/>
        <family val="3"/>
        <charset val="134"/>
      </rPr>
      <t>专项收入</t>
    </r>
  </si>
  <si>
    <r>
      <rPr>
        <sz val="11"/>
        <rFont val="Times New Roman"/>
        <family val="1"/>
      </rPr>
      <t xml:space="preserve">     1.</t>
    </r>
    <r>
      <rPr>
        <sz val="11"/>
        <rFont val="宋体"/>
        <family val="3"/>
        <charset val="134"/>
      </rPr>
      <t>增值税</t>
    </r>
  </si>
  <si>
    <t>其中：残保金</t>
  </si>
  <si>
    <r>
      <rPr>
        <sz val="11"/>
        <rFont val="Times New Roman"/>
        <family val="1"/>
      </rPr>
      <t xml:space="preserve">     2.</t>
    </r>
    <r>
      <rPr>
        <sz val="11"/>
        <rFont val="宋体"/>
        <family val="3"/>
        <charset val="134"/>
      </rPr>
      <t>城建税</t>
    </r>
  </si>
  <si>
    <t xml:space="preserve">    地方教育附加</t>
  </si>
  <si>
    <r>
      <rPr>
        <sz val="11"/>
        <rFont val="Times New Roman"/>
        <family val="1"/>
      </rPr>
      <t xml:space="preserve">     3. </t>
    </r>
    <r>
      <rPr>
        <sz val="11"/>
        <rFont val="宋体"/>
        <family val="3"/>
        <charset val="134"/>
      </rPr>
      <t>个人所得税</t>
    </r>
  </si>
  <si>
    <t xml:space="preserve">    教育费附加</t>
  </si>
  <si>
    <r>
      <rPr>
        <sz val="11"/>
        <rFont val="Times New Roman"/>
        <family val="1"/>
      </rPr>
      <t xml:space="preserve">     4.</t>
    </r>
    <r>
      <rPr>
        <sz val="11"/>
        <rFont val="宋体"/>
        <family val="3"/>
        <charset val="134"/>
      </rPr>
      <t>企业所得税</t>
    </r>
  </si>
  <si>
    <r>
      <rPr>
        <sz val="11"/>
        <rFont val="Times New Roman"/>
        <family val="1"/>
      </rPr>
      <t xml:space="preserve">   6.</t>
    </r>
    <r>
      <rPr>
        <sz val="11"/>
        <rFont val="宋体"/>
        <family val="3"/>
        <charset val="134"/>
      </rPr>
      <t>捐赠收入</t>
    </r>
  </si>
  <si>
    <r>
      <rPr>
        <sz val="11"/>
        <rFont val="Times New Roman"/>
        <family val="1"/>
      </rPr>
      <t xml:space="preserve">     5.</t>
    </r>
    <r>
      <rPr>
        <sz val="11"/>
        <rFont val="宋体"/>
        <family val="3"/>
        <charset val="134"/>
      </rPr>
      <t>耕地占用税</t>
    </r>
  </si>
  <si>
    <r>
      <rPr>
        <sz val="11"/>
        <rFont val="Times New Roman"/>
        <family val="1"/>
      </rPr>
      <t xml:space="preserve">     6.</t>
    </r>
    <r>
      <rPr>
        <sz val="11"/>
        <rFont val="宋体"/>
        <family val="3"/>
        <charset val="134"/>
      </rPr>
      <t>契税</t>
    </r>
  </si>
  <si>
    <t>一般预算收入合计</t>
  </si>
  <si>
    <r>
      <rPr>
        <sz val="11"/>
        <rFont val="Times New Roman"/>
        <family val="1"/>
      </rPr>
      <t xml:space="preserve">     7.</t>
    </r>
    <r>
      <rPr>
        <sz val="11"/>
        <rFont val="宋体"/>
        <family val="3"/>
        <charset val="134"/>
      </rPr>
      <t>资源税</t>
    </r>
  </si>
  <si>
    <r>
      <rPr>
        <sz val="11"/>
        <rFont val="Times New Roman"/>
        <family val="1"/>
      </rPr>
      <t xml:space="preserve">     8.</t>
    </r>
    <r>
      <rPr>
        <sz val="11"/>
        <rFont val="宋体"/>
        <family val="3"/>
        <charset val="134"/>
      </rPr>
      <t>城镇土地使用税</t>
    </r>
  </si>
  <si>
    <t>上划“增值税”收入</t>
  </si>
  <si>
    <r>
      <rPr>
        <sz val="11"/>
        <rFont val="Times New Roman"/>
        <family val="1"/>
      </rPr>
      <t xml:space="preserve">     9.</t>
    </r>
    <r>
      <rPr>
        <sz val="11"/>
        <rFont val="宋体"/>
        <family val="3"/>
        <charset val="134"/>
      </rPr>
      <t>环境保护税</t>
    </r>
  </si>
  <si>
    <r>
      <rPr>
        <b/>
        <sz val="11"/>
        <rFont val="宋体"/>
        <family val="3"/>
        <charset val="134"/>
      </rPr>
      <t>上划所得税</t>
    </r>
    <r>
      <rPr>
        <b/>
        <sz val="11"/>
        <rFont val="Times New Roman"/>
        <family val="1"/>
      </rPr>
      <t>72%</t>
    </r>
  </si>
  <si>
    <r>
      <rPr>
        <sz val="11"/>
        <rFont val="Times New Roman"/>
        <family val="1"/>
      </rPr>
      <t xml:space="preserve">     10.</t>
    </r>
    <r>
      <rPr>
        <sz val="11"/>
        <rFont val="宋体"/>
        <family val="3"/>
        <charset val="134"/>
      </rPr>
      <t>其他各税</t>
    </r>
  </si>
  <si>
    <t>上划“消费税”收入</t>
  </si>
  <si>
    <t>上划环境保护税</t>
  </si>
  <si>
    <t>上划省级城镇土地使用税30%</t>
  </si>
  <si>
    <t>二、非税收入</t>
  </si>
  <si>
    <t>上划省级资源税25%</t>
  </si>
  <si>
    <r>
      <rPr>
        <sz val="11"/>
        <rFont val="Times New Roman"/>
        <family val="1"/>
      </rPr>
      <t xml:space="preserve">    1.</t>
    </r>
    <r>
      <rPr>
        <sz val="11"/>
        <rFont val="宋体"/>
        <family val="3"/>
        <charset val="134"/>
      </rPr>
      <t>国有资源有偿收入</t>
    </r>
  </si>
  <si>
    <r>
      <rPr>
        <sz val="11"/>
        <rFont val="Times New Roman"/>
        <family val="1"/>
      </rPr>
      <t xml:space="preserve">    2.</t>
    </r>
    <r>
      <rPr>
        <sz val="11"/>
        <rFont val="宋体"/>
        <family val="3"/>
        <charset val="134"/>
      </rPr>
      <t>行政性收费</t>
    </r>
  </si>
  <si>
    <t>财政总收入</t>
  </si>
  <si>
    <r>
      <rPr>
        <sz val="11"/>
        <rFont val="Times New Roman"/>
        <family val="1"/>
      </rPr>
      <t xml:space="preserve">    3.</t>
    </r>
    <r>
      <rPr>
        <sz val="11"/>
        <rFont val="宋体"/>
        <family val="3"/>
        <charset val="134"/>
      </rPr>
      <t>罚没收入</t>
    </r>
  </si>
  <si>
    <t>税     收</t>
  </si>
  <si>
    <r>
      <rPr>
        <sz val="11"/>
        <rFont val="Times New Roman"/>
        <family val="1"/>
      </rPr>
      <t xml:space="preserve">    4.</t>
    </r>
    <r>
      <rPr>
        <sz val="11"/>
        <rFont val="宋体"/>
        <family val="3"/>
        <charset val="134"/>
      </rPr>
      <t>其他收入</t>
    </r>
  </si>
  <si>
    <r>
      <rPr>
        <sz val="11"/>
        <rFont val="宋体"/>
        <family val="3"/>
        <charset val="134"/>
      </rPr>
      <t>非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税</t>
    </r>
  </si>
  <si>
    <t>新邵县2020年一般公共预算支出表</t>
  </si>
  <si>
    <t>表二（1）</t>
  </si>
  <si>
    <t>金额单位:万元</t>
  </si>
  <si>
    <t>续表二（1）</t>
  </si>
  <si>
    <t>功能科目</t>
  </si>
  <si>
    <t>基本支出（经费拨款）</t>
  </si>
  <si>
    <t>专项支出</t>
  </si>
  <si>
    <t>上级专项指标</t>
  </si>
  <si>
    <t>总计</t>
  </si>
  <si>
    <t>基本支出合计</t>
  </si>
  <si>
    <t>工资福利支出</t>
  </si>
  <si>
    <t>商品和服务支出</t>
  </si>
  <si>
    <t>对个人和家庭的补助</t>
  </si>
  <si>
    <t>合计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</si>
  <si>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</si>
  <si>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</si>
  <si>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</si>
  <si>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</si>
  <si>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</si>
  <si>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</si>
  <si>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</si>
  <si>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</si>
  <si>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</si>
  <si>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</si>
  <si>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</si>
  <si>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</si>
  <si>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其它工资福利支出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</si>
  <si>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</si>
  <si>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</si>
  <si>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</si>
  <si>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</si>
  <si>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</si>
  <si>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</si>
  <si>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</si>
  <si>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</si>
  <si>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</si>
  <si>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</si>
  <si>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</si>
  <si>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</si>
  <si>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</si>
  <si>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</si>
  <si>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</si>
  <si>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</si>
  <si>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</si>
  <si>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</si>
  <si>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</si>
  <si>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</si>
  <si>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</si>
  <si>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</si>
  <si>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</si>
  <si>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</si>
  <si>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</si>
  <si>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</si>
  <si>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</si>
  <si>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离（退）休费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</si>
  <si>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</si>
  <si>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</si>
  <si>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</si>
  <si>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</si>
  <si>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</si>
  <si>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</si>
  <si>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</si>
  <si>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</si>
  <si>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</si>
  <si>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</si>
  <si>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类</t>
  </si>
  <si>
    <t>款</t>
  </si>
  <si>
    <t>项</t>
  </si>
  <si>
    <t>科目名称</t>
  </si>
  <si>
    <t>小计</t>
  </si>
  <si>
    <t>津补贴</t>
  </si>
  <si>
    <t>乡镇工作津贴</t>
  </si>
  <si>
    <t>人才津贴</t>
  </si>
  <si>
    <t>特殊岗位津贴</t>
  </si>
  <si>
    <t>基本离（退）休费</t>
  </si>
  <si>
    <t>离（退）休人员津补贴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</si>
  <si>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</si>
  <si>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</si>
  <si>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</si>
  <si>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</si>
  <si>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</si>
  <si>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</si>
  <si>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</si>
  <si>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50</t>
  </si>
  <si>
    <t xml:space="preserve">    事业运行</t>
  </si>
  <si>
    <t>02</t>
  </si>
  <si>
    <t xml:space="preserve">  政协事务</t>
  </si>
  <si>
    <t xml:space="preserve">  02</t>
  </si>
  <si>
    <t xml:space="preserve">    一般行政管理事务</t>
  </si>
  <si>
    <t>03</t>
  </si>
  <si>
    <t xml:space="preserve">  政府办公厅（室）及相关机构事务</t>
  </si>
  <si>
    <t xml:space="preserve">  03</t>
  </si>
  <si>
    <t>08</t>
  </si>
  <si>
    <t xml:space="preserve">    信访事务</t>
  </si>
  <si>
    <t>99</t>
  </si>
  <si>
    <t xml:space="preserve">    其他政府办公厅（室）及相关机构事务支出</t>
  </si>
  <si>
    <t>04</t>
  </si>
  <si>
    <t xml:space="preserve">  发展与改革事务</t>
  </si>
  <si>
    <t xml:space="preserve">  04</t>
  </si>
  <si>
    <t xml:space="preserve">    其他发展与改革事务支出</t>
  </si>
  <si>
    <t>05</t>
  </si>
  <si>
    <t xml:space="preserve">  统计信息事务</t>
  </si>
  <si>
    <t xml:space="preserve">  05</t>
  </si>
  <si>
    <t xml:space="preserve">    专项统计业务</t>
  </si>
  <si>
    <t>07</t>
  </si>
  <si>
    <t xml:space="preserve">    专项普查活动</t>
  </si>
  <si>
    <t xml:space="preserve">    其他统计信息事务支出</t>
  </si>
  <si>
    <t>06</t>
  </si>
  <si>
    <t xml:space="preserve">  财政事务</t>
  </si>
  <si>
    <t xml:space="preserve">  06</t>
  </si>
  <si>
    <t xml:space="preserve">    其他财政事务支出</t>
  </si>
  <si>
    <t xml:space="preserve">  税收事务</t>
  </si>
  <si>
    <t xml:space="preserve">  07</t>
  </si>
  <si>
    <t xml:space="preserve">    协税护税</t>
  </si>
  <si>
    <t xml:space="preserve">  审计事务</t>
  </si>
  <si>
    <t xml:space="preserve">  08</t>
  </si>
  <si>
    <t>10</t>
  </si>
  <si>
    <t xml:space="preserve">  人力资源事务</t>
  </si>
  <si>
    <t xml:space="preserve">  10</t>
  </si>
  <si>
    <t>11</t>
  </si>
  <si>
    <t xml:space="preserve">  纪检监察事务</t>
  </si>
  <si>
    <t xml:space="preserve">  11</t>
  </si>
  <si>
    <t>13</t>
  </si>
  <si>
    <t xml:space="preserve">  商贸事务</t>
  </si>
  <si>
    <t xml:space="preserve">  13</t>
  </si>
  <si>
    <t xml:space="preserve">    对外贸易管理</t>
  </si>
  <si>
    <t xml:space="preserve">    招商引资</t>
  </si>
  <si>
    <t xml:space="preserve">    其他商贸事务支出</t>
  </si>
  <si>
    <t>14</t>
  </si>
  <si>
    <t xml:space="preserve">  知识产权事务</t>
  </si>
  <si>
    <t xml:space="preserve">  14</t>
  </si>
  <si>
    <t xml:space="preserve">    国家知识产权战略</t>
  </si>
  <si>
    <t>25</t>
  </si>
  <si>
    <t xml:space="preserve">  港澳台事务</t>
  </si>
  <si>
    <t xml:space="preserve">  25</t>
  </si>
  <si>
    <t>26</t>
  </si>
  <si>
    <t xml:space="preserve">  档案事务</t>
  </si>
  <si>
    <t xml:space="preserve">  26</t>
  </si>
  <si>
    <t xml:space="preserve">    档案馆</t>
  </si>
  <si>
    <t>28</t>
  </si>
  <si>
    <t xml:space="preserve">  民主党派及工商联事务</t>
  </si>
  <si>
    <t xml:space="preserve">  28</t>
  </si>
  <si>
    <t xml:space="preserve">    其他民主党派及工商联事务支出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</si>
  <si>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</si>
  <si>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</si>
  <si>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</si>
  <si>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</si>
  <si>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</si>
  <si>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</si>
  <si>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 xml:space="preserve">    机关服务</t>
  </si>
  <si>
    <t xml:space="preserve">    其他党委办公厅（室）及相关机构事务支出</t>
  </si>
  <si>
    <t>32</t>
  </si>
  <si>
    <t xml:space="preserve">  组织事务</t>
  </si>
  <si>
    <t xml:space="preserve">  32</t>
  </si>
  <si>
    <t xml:space="preserve">    公务员事务</t>
  </si>
  <si>
    <t xml:space="preserve">    其他组织事务支出</t>
  </si>
  <si>
    <t>33</t>
  </si>
  <si>
    <t xml:space="preserve">  宣传事务</t>
  </si>
  <si>
    <t xml:space="preserve">  33</t>
  </si>
  <si>
    <t>34</t>
  </si>
  <si>
    <t xml:space="preserve">  统战事务</t>
  </si>
  <si>
    <t xml:space="preserve">  34</t>
  </si>
  <si>
    <t xml:space="preserve">    宗教事务</t>
  </si>
  <si>
    <t xml:space="preserve">    华侨事务</t>
  </si>
  <si>
    <t>36</t>
  </si>
  <si>
    <t xml:space="preserve">  其他共产党事务支出</t>
  </si>
  <si>
    <t xml:space="preserve">  36</t>
  </si>
  <si>
    <t>37</t>
  </si>
  <si>
    <t xml:space="preserve">  网信事务</t>
  </si>
  <si>
    <t xml:space="preserve">  37</t>
  </si>
  <si>
    <t>38</t>
  </si>
  <si>
    <t xml:space="preserve">  市场监督管理事务</t>
  </si>
  <si>
    <t xml:space="preserve">  38</t>
  </si>
  <si>
    <t xml:space="preserve">    市场主体管理</t>
  </si>
  <si>
    <t xml:space="preserve">    市场秩序执法</t>
  </si>
  <si>
    <t xml:space="preserve">    信息化建设</t>
  </si>
  <si>
    <t>12</t>
  </si>
  <si>
    <t xml:space="preserve">    药品事务</t>
  </si>
  <si>
    <t>15</t>
  </si>
  <si>
    <t xml:space="preserve">    质量安全监管</t>
  </si>
  <si>
    <t>16</t>
  </si>
  <si>
    <t xml:space="preserve">    食品安全监管</t>
  </si>
  <si>
    <t xml:space="preserve">    其他市场监督管理事务</t>
  </si>
  <si>
    <t>204</t>
  </si>
  <si>
    <t>公共安全支出</t>
  </si>
  <si>
    <t xml:space="preserve">  武装警察部队</t>
  </si>
  <si>
    <t xml:space="preserve">  204</t>
  </si>
  <si>
    <t xml:space="preserve">    武装警察部队</t>
  </si>
  <si>
    <t xml:space="preserve">  公安</t>
  </si>
  <si>
    <t>19</t>
  </si>
  <si>
    <t>20</t>
  </si>
  <si>
    <t xml:space="preserve">    执法办案</t>
  </si>
  <si>
    <t>21</t>
  </si>
  <si>
    <t xml:space="preserve">    特别业务</t>
  </si>
  <si>
    <t xml:space="preserve">    其他公安支出</t>
  </si>
  <si>
    <t xml:space="preserve">  司法</t>
  </si>
  <si>
    <t xml:space="preserve">    其他司法支出</t>
  </si>
  <si>
    <t xml:space="preserve">  强制隔离戒毒</t>
  </si>
  <si>
    <t xml:space="preserve">    其他强制隔离戒毒支出</t>
  </si>
  <si>
    <t xml:space="preserve">  其他公共安全支出</t>
  </si>
  <si>
    <t xml:space="preserve">  99</t>
  </si>
  <si>
    <t xml:space="preserve">    其他公共安全支出</t>
  </si>
  <si>
    <t>205</t>
  </si>
  <si>
    <t>教育支出</t>
  </si>
  <si>
    <t xml:space="preserve">  教育管理事务</t>
  </si>
  <si>
    <t xml:space="preserve">  205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</si>
  <si>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</si>
  <si>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</si>
  <si>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</si>
  <si>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</si>
  <si>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</si>
  <si>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</si>
  <si>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</si>
  <si>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</si>
  <si>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</si>
  <si>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</si>
  <si>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</si>
  <si>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</si>
  <si>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</si>
  <si>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</si>
  <si>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</si>
  <si>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</si>
  <si>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</si>
  <si>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</si>
  <si>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</si>
  <si>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</si>
  <si>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</si>
  <si>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</si>
  <si>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</si>
  <si>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</si>
  <si>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</si>
  <si>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机构运行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</si>
  <si>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</si>
  <si>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</si>
  <si>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</si>
  <si>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</si>
  <si>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</si>
  <si>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</si>
  <si>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</si>
  <si>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</si>
  <si>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207</t>
  </si>
  <si>
    <t xml:space="preserve">    图书馆</t>
  </si>
  <si>
    <t xml:space="preserve">    文化展示及纪念机构</t>
  </si>
  <si>
    <t>09</t>
  </si>
  <si>
    <t xml:space="preserve">    群众文化</t>
  </si>
  <si>
    <t xml:space="preserve">    文化创作与保护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</si>
  <si>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</si>
  <si>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</si>
  <si>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</si>
  <si>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</si>
  <si>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</si>
  <si>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其他体育支出</t>
  </si>
  <si>
    <t xml:space="preserve">  新闻出版电影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</si>
  <si>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</si>
  <si>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</si>
  <si>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</si>
  <si>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</si>
  <si>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</si>
  <si>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</si>
  <si>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</si>
  <si>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</si>
  <si>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</si>
  <si>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</si>
  <si>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</si>
  <si>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劳动保障监察</t>
  </si>
  <si>
    <t xml:space="preserve">    就业管理事务</t>
  </si>
  <si>
    <t xml:space="preserve">    其他人力资源和社会保障管理事务支出</t>
  </si>
  <si>
    <t xml:space="preserve">  民政管理事务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</si>
  <si>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</si>
  <si>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</si>
  <si>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</si>
  <si>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</si>
  <si>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</si>
  <si>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</si>
  <si>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</si>
  <si>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</si>
  <si>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</si>
  <si>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</si>
  <si>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高技能人才培养补助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</si>
  <si>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</si>
  <si>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</si>
  <si>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</si>
  <si>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</si>
  <si>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</si>
  <si>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</si>
  <si>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</si>
  <si>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</si>
  <si>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09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</si>
  <si>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</si>
  <si>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</si>
  <si>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</si>
  <si>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</si>
  <si>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</si>
  <si>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</si>
  <si>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</si>
  <si>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</si>
  <si>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</si>
  <si>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</si>
  <si>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</si>
  <si>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</si>
  <si>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16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</si>
  <si>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</si>
  <si>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</si>
  <si>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</si>
  <si>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</si>
  <si>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</si>
  <si>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20</t>
  </si>
  <si>
    <t xml:space="preserve">    临时救助支出</t>
  </si>
  <si>
    <t xml:space="preserve">  特困人员救助供养</t>
  </si>
  <si>
    <t xml:space="preserve">  21</t>
  </si>
  <si>
    <t xml:space="preserve">    农村特困人员救助供养支出</t>
  </si>
  <si>
    <t>24</t>
  </si>
  <si>
    <t xml:space="preserve">  补充道路交通事故社会救助基金</t>
  </si>
  <si>
    <t xml:space="preserve">  24</t>
  </si>
  <si>
    <t xml:space="preserve">    交强险罚款收入补助基金支出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</si>
  <si>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</si>
  <si>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</si>
  <si>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</si>
  <si>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</si>
  <si>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</si>
  <si>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</si>
  <si>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>27</t>
  </si>
  <si>
    <t xml:space="preserve">  财政对其他社会保险基金的补助</t>
  </si>
  <si>
    <t xml:space="preserve">  27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</si>
  <si>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</si>
  <si>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</si>
  <si>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</si>
  <si>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</si>
  <si>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</si>
  <si>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</si>
  <si>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小型水库移民扶助基金对应专项债务收入安排的支出</t>
  </si>
  <si>
    <t xml:space="preserve">    基础设施建设和经济发展</t>
  </si>
  <si>
    <t>30</t>
  </si>
  <si>
    <t xml:space="preserve">  财政代缴社会保险费支出</t>
  </si>
  <si>
    <t xml:space="preserve">  30</t>
  </si>
  <si>
    <t xml:space="preserve">    财政代缴其他社会保险费支出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</si>
  <si>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</si>
  <si>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</si>
  <si>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</si>
  <si>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</si>
  <si>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</si>
  <si>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</si>
  <si>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</si>
  <si>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</si>
  <si>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</si>
  <si>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</si>
  <si>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</si>
  <si>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</si>
  <si>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</si>
  <si>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</si>
  <si>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</si>
  <si>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</si>
  <si>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</si>
  <si>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</si>
  <si>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</si>
  <si>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</si>
  <si>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</si>
  <si>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</si>
  <si>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</si>
  <si>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</si>
  <si>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</si>
  <si>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>17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</si>
  <si>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</si>
  <si>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</si>
  <si>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</si>
  <si>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</si>
  <si>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</si>
  <si>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</si>
  <si>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</si>
  <si>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</si>
  <si>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</si>
  <si>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</si>
  <si>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</si>
  <si>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</si>
  <si>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</si>
  <si>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</si>
  <si>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</si>
  <si>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</si>
  <si>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15</t>
  </si>
  <si>
    <t xml:space="preserve">    医疗保障政策管理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</si>
  <si>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</si>
  <si>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</si>
  <si>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</si>
  <si>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</si>
  <si>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</si>
  <si>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211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</si>
  <si>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</si>
  <si>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</si>
  <si>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</si>
  <si>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</si>
  <si>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</si>
  <si>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</si>
  <si>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停伐补助</t>
  </si>
  <si>
    <t xml:space="preserve">  退耕还林还草</t>
  </si>
  <si>
    <t xml:space="preserve">    退耕现金</t>
  </si>
  <si>
    <t xml:space="preserve">  污染减排</t>
  </si>
  <si>
    <t xml:space="preserve">    其他污染减排支出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</si>
  <si>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</si>
  <si>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</si>
  <si>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</si>
  <si>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</si>
  <si>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</si>
  <si>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</si>
  <si>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</si>
  <si>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</si>
  <si>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</si>
  <si>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</si>
  <si>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</si>
  <si>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</si>
  <si>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</si>
  <si>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</si>
  <si>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</si>
  <si>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</si>
  <si>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</si>
  <si>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</si>
  <si>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</si>
  <si>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污水处理费安排的支出</t>
  </si>
  <si>
    <t xml:space="preserve">    污水处理设施建设和运营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</si>
  <si>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</si>
  <si>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</si>
  <si>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</si>
  <si>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</si>
  <si>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</si>
  <si>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213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</si>
  <si>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</si>
  <si>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</si>
  <si>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</si>
  <si>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</si>
  <si>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</si>
  <si>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</si>
  <si>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>22</t>
  </si>
  <si>
    <t xml:space="preserve">    农业生产发展</t>
  </si>
  <si>
    <t xml:space="preserve">    乡村产业与合作经济</t>
  </si>
  <si>
    <t xml:space="preserve">    农村社会事业</t>
  </si>
  <si>
    <t>35</t>
  </si>
  <si>
    <t xml:space="preserve">    农业资源保护修复与利用</t>
  </si>
  <si>
    <t>48</t>
  </si>
  <si>
    <t xml:space="preserve">    成品油价格改革对渔业的补贴</t>
  </si>
  <si>
    <t xml:space="preserve">    其他农业支出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</si>
  <si>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</si>
  <si>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</si>
  <si>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</si>
  <si>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</si>
  <si>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</si>
  <si>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</si>
  <si>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执法与监督</t>
  </si>
  <si>
    <t xml:space="preserve">    产业化管理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</si>
  <si>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</si>
  <si>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</si>
  <si>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</si>
  <si>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</si>
  <si>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</si>
  <si>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</si>
  <si>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</si>
  <si>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</si>
  <si>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</si>
  <si>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水文测报</t>
  </si>
  <si>
    <t xml:space="preserve">    防汛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</si>
  <si>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</si>
  <si>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</si>
  <si>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</si>
  <si>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</si>
  <si>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</si>
  <si>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</si>
  <si>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</si>
  <si>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扶贫事业机构</t>
  </si>
  <si>
    <t xml:space="preserve">    其他扶贫支出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</si>
  <si>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</si>
  <si>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</si>
  <si>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</si>
  <si>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</si>
  <si>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</si>
  <si>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</si>
  <si>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</si>
  <si>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</si>
  <si>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目标价格补贴</t>
  </si>
  <si>
    <t xml:space="preserve">    其他目标价格补贴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</si>
  <si>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</si>
  <si>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</si>
  <si>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</si>
  <si>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</si>
  <si>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</si>
  <si>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214</t>
  </si>
  <si>
    <t xml:space="preserve">    公路建设</t>
  </si>
  <si>
    <t xml:space="preserve">    公路养护</t>
  </si>
  <si>
    <t xml:space="preserve">    公路运输管理</t>
  </si>
  <si>
    <t xml:space="preserve">    海事管理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</si>
  <si>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</si>
  <si>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</si>
  <si>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</si>
  <si>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</si>
  <si>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</si>
  <si>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</si>
  <si>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>215</t>
  </si>
  <si>
    <t>资源勘探工业信息等支出</t>
  </si>
  <si>
    <t xml:space="preserve">  工业和信息产业监管</t>
  </si>
  <si>
    <t xml:space="preserve">  215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</si>
  <si>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</si>
  <si>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</si>
  <si>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</si>
  <si>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</si>
  <si>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</si>
  <si>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</si>
  <si>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</si>
  <si>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商业流通事务</t>
  </si>
  <si>
    <t xml:space="preserve">  216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</si>
  <si>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</si>
  <si>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</si>
  <si>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</si>
  <si>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</si>
  <si>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</si>
  <si>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>217</t>
  </si>
  <si>
    <t>金融支出</t>
  </si>
  <si>
    <t xml:space="preserve">  金融发展支出</t>
  </si>
  <si>
    <t xml:space="preserve">  217</t>
  </si>
  <si>
    <t xml:space="preserve">    其他金融发展支出</t>
  </si>
  <si>
    <t>220</t>
  </si>
  <si>
    <t>自然资源海洋气象等支出</t>
  </si>
  <si>
    <t xml:space="preserve">  自然资源事务</t>
  </si>
  <si>
    <t xml:space="preserve">  220</t>
  </si>
  <si>
    <t xml:space="preserve">    自然资源利用与保护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</si>
  <si>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</si>
  <si>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</si>
  <si>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</si>
  <si>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</si>
  <si>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</si>
  <si>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</si>
  <si>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其他气象事务支出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</si>
  <si>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</si>
  <si>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</si>
  <si>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</si>
  <si>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</si>
  <si>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</si>
  <si>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</si>
  <si>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</si>
  <si>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</si>
  <si>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</si>
  <si>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</si>
  <si>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</si>
  <si>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</si>
  <si>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</si>
  <si>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粮油事务</t>
  </si>
  <si>
    <t xml:space="preserve">  222</t>
  </si>
  <si>
    <t xml:space="preserve">    粮食风险基金</t>
  </si>
  <si>
    <t xml:space="preserve">    其他粮油事务支出</t>
  </si>
  <si>
    <t xml:space="preserve">  粮油储备</t>
  </si>
  <si>
    <t xml:space="preserve">    其他粮油储备支出</t>
  </si>
  <si>
    <t>224</t>
  </si>
  <si>
    <t>灾害防治及应急管理支出</t>
  </si>
  <si>
    <t xml:space="preserve">  应急管理事务</t>
  </si>
  <si>
    <t xml:space="preserve">  224</t>
  </si>
  <si>
    <t xml:space="preserve">    其他应急管理支出</t>
  </si>
  <si>
    <t xml:space="preserve">  消防事务</t>
  </si>
  <si>
    <t xml:space="preserve">    消防应急救援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</si>
  <si>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</si>
  <si>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</si>
  <si>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</si>
  <si>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</si>
  <si>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</si>
  <si>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</si>
  <si>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地方自然灾害救灾补助</t>
  </si>
  <si>
    <t xml:space="preserve">    自然灾害灾后重建补助</t>
  </si>
  <si>
    <t xml:space="preserve">    其他自然灾害救灾及恢复重建支出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</si>
  <si>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</si>
  <si>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</si>
  <si>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</si>
  <si>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</si>
  <si>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</si>
  <si>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</si>
  <si>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</si>
  <si>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</si>
  <si>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其他支出</t>
  </si>
  <si>
    <t xml:space="preserve">  229</t>
  </si>
  <si>
    <t xml:space="preserve">    其他支出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</si>
  <si>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</si>
  <si>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</si>
  <si>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</si>
  <si>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</si>
  <si>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地方政府其他一般债务付息支出</t>
  </si>
  <si>
    <t>新邵县2020年一般公共预算本级支出表</t>
  </si>
  <si>
    <t>表三（1）</t>
  </si>
  <si>
    <t>续表三（1）</t>
  </si>
  <si>
    <t>新邵县2020年一般公共预算本级基本支出表</t>
  </si>
  <si>
    <t>表四（1）</t>
  </si>
  <si>
    <t>续表四（1）</t>
  </si>
  <si>
    <t>新邵县2020年一般公共预算税收返还及转移支付分项目表</t>
  </si>
  <si>
    <t>表五</t>
  </si>
  <si>
    <t>项目</t>
  </si>
  <si>
    <t>备注</t>
  </si>
  <si>
    <t>一、上级补助收入</t>
  </si>
  <si>
    <t xml:space="preserve">  （一）返还性收入  </t>
  </si>
  <si>
    <t xml:space="preserve">    增值税税收返还收入</t>
  </si>
  <si>
    <t xml:space="preserve">    消费税税收返还收入</t>
  </si>
  <si>
    <t xml:space="preserve">    所得税基数返还收入</t>
  </si>
  <si>
    <t xml:space="preserve">    成品油价格和税费改革转移支付补助收入</t>
  </si>
  <si>
    <t xml:space="preserve">    其他税收返还</t>
  </si>
  <si>
    <t xml:space="preserve">  （二）一般性转移支付收入  </t>
  </si>
  <si>
    <t xml:space="preserve">        体制补助收入</t>
  </si>
  <si>
    <t xml:space="preserve">        均衡性转移支付收入</t>
  </si>
  <si>
    <t xml:space="preserve">         县级基本财力保障机制奖补资金收入</t>
  </si>
  <si>
    <t xml:space="preserve">        结算补助收入</t>
  </si>
  <si>
    <t xml:space="preserve">         资源枯竭型城市转移支付补助收入</t>
  </si>
  <si>
    <t xml:space="preserve">        企业事业单位划转补助收入</t>
  </si>
  <si>
    <t xml:space="preserve">        产粮（油）大县奖励资金收入</t>
  </si>
  <si>
    <t xml:space="preserve">        重点生态功能区转移支付收入</t>
  </si>
  <si>
    <t xml:space="preserve">        革命老区转移支付收入</t>
  </si>
  <si>
    <t xml:space="preserve">        民族地区转移支付收入</t>
  </si>
  <si>
    <t xml:space="preserve">        边境地区转移支付收入</t>
  </si>
  <si>
    <t xml:space="preserve">        贫困地区转移支付收入</t>
  </si>
  <si>
    <t xml:space="preserve">        固定数额补助收入</t>
  </si>
  <si>
    <r>
      <rPr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一般公共服务共同财政事权转移支付收入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</si>
  <si>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外交共同财政事权转移支付收入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</si>
  <si>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国防共同财政事权转移支付收入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</si>
  <si>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公共安全共同财政事权转移支付收入</t>
    </r>
  </si>
  <si>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教育共同财政事权转移支付收入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</si>
  <si>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科学技术共同财政事权转移支付收入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</si>
  <si>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文化旅游体育与传媒共同财政事权转移支付收入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</si>
  <si>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社会保障和就业共同财政事权转移支付收入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</si>
  <si>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医疗卫生共同财政事权转移支付收入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</si>
  <si>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节能环保共同财政事权转移支付收入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</si>
  <si>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城乡社区共同财政事权转移支付收入</t>
    </r>
  </si>
  <si>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农林水共同财政事权转移支付收入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</si>
  <si>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交通运输共同财政事权转移支付收入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</si>
  <si>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资源勘探信息等共同财政事权转移支付收入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</si>
  <si>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商业服务业等共同财政事权转移支付收入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</si>
  <si>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金融共同财政事权转移支付收入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</si>
  <si>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自然资源海洋气象等共同财政事权转移支付收入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</si>
  <si>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住房保障共同财政事权转移支付收入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</si>
  <si>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粮油物资储备共同财政事权转移支付收入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</si>
  <si>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灾害防治及应急管理共同财政事权转移支付收入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</si>
  <si>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其他共同财政事权转移支付收入</t>
    </r>
  </si>
  <si>
    <t xml:space="preserve">        其他一般性转移支付收入</t>
  </si>
  <si>
    <t xml:space="preserve">  （三）专项转移支付收入</t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</si>
  <si>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一般公共服务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</si>
  <si>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外交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</si>
  <si>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国防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</si>
  <si>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公共安全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</si>
  <si>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教育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</si>
  <si>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科学技术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</si>
  <si>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文化旅游体育与传媒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</si>
  <si>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社会保障和就业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</si>
  <si>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卫生健康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</si>
  <si>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节能环保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</si>
  <si>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城乡社区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</si>
  <si>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农林水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</si>
  <si>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交通运输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</si>
  <si>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资源勘探信息等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</si>
  <si>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商业服务业等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</si>
  <si>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金融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</si>
  <si>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自然资源海洋气象等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</si>
  <si>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住房保障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</si>
  <si>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粮油物资储备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</si>
  <si>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灾害防治及应急管理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</si>
  <si>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其他收入</t>
    </r>
  </si>
  <si>
    <r>
      <rPr>
        <b/>
        <sz val="18"/>
        <rFont val="宋体"/>
        <family val="3"/>
        <charset val="134"/>
      </rPr>
      <t>新邵县</t>
    </r>
    <r>
      <rPr>
        <b/>
        <sz val="18"/>
        <rFont val="Times New Roman"/>
        <family val="1"/>
      </rPr>
      <t>2020</t>
    </r>
    <r>
      <rPr>
        <b/>
        <sz val="18"/>
        <rFont val="宋体"/>
        <family val="3"/>
        <charset val="134"/>
      </rPr>
      <t>年一般公共预算对下税收返还和转移支付预算分地区表</t>
    </r>
  </si>
  <si>
    <t>表六</t>
  </si>
  <si>
    <t>单位：万元</t>
  </si>
  <si>
    <t>地区名称</t>
  </si>
  <si>
    <t>预算数</t>
  </si>
  <si>
    <t>中央</t>
  </si>
  <si>
    <t>省级</t>
  </si>
  <si>
    <t>市级</t>
  </si>
  <si>
    <r>
      <rPr>
        <b/>
        <sz val="16"/>
        <rFont val="Times New Roman"/>
        <family val="1"/>
      </rPr>
      <t>2020</t>
    </r>
    <r>
      <rPr>
        <b/>
        <sz val="16"/>
        <rFont val="黑体"/>
        <family val="3"/>
        <charset val="134"/>
      </rPr>
      <t>年政府性基金收入预算表</t>
    </r>
  </si>
  <si>
    <t>表七</t>
  </si>
  <si>
    <r>
      <rPr>
        <b/>
        <sz val="12"/>
        <rFont val="宋体"/>
        <family val="3"/>
        <charset val="134"/>
      </rPr>
      <t>项目</t>
    </r>
  </si>
  <si>
    <r>
      <rPr>
        <b/>
        <sz val="12"/>
        <rFont val="宋体"/>
        <family val="3"/>
        <charset val="134"/>
      </rPr>
      <t>预算数</t>
    </r>
  </si>
  <si>
    <r>
      <rPr>
        <sz val="11"/>
        <rFont val="宋体"/>
        <family val="3"/>
        <charset val="134"/>
      </rPr>
      <t>一、农网还贷资金收入</t>
    </r>
  </si>
  <si>
    <r>
      <rPr>
        <sz val="11"/>
        <rFont val="宋体"/>
        <family val="3"/>
        <charset val="134"/>
      </rPr>
      <t>二、海南省高等级公路车辆通行附加费收入</t>
    </r>
  </si>
  <si>
    <r>
      <rPr>
        <sz val="11"/>
        <rFont val="宋体"/>
        <family val="3"/>
        <charset val="134"/>
      </rPr>
      <t>三、港口建设费收入</t>
    </r>
  </si>
  <si>
    <r>
      <rPr>
        <sz val="11"/>
        <color theme="1"/>
        <rFont val="宋体"/>
        <family val="3"/>
        <charset val="134"/>
      </rPr>
      <t>四、国家电影事业发展专项资金收入</t>
    </r>
  </si>
  <si>
    <r>
      <rPr>
        <sz val="11"/>
        <rFont val="宋体"/>
        <family val="3"/>
        <charset val="134"/>
      </rPr>
      <t>五、国有土地收益基金收入</t>
    </r>
  </si>
  <si>
    <r>
      <rPr>
        <sz val="11"/>
        <rFont val="宋体"/>
        <family val="3"/>
        <charset val="134"/>
      </rPr>
      <t>六、农业土地开发资金收入</t>
    </r>
  </si>
  <si>
    <r>
      <rPr>
        <sz val="11"/>
        <rFont val="宋体"/>
        <family val="3"/>
        <charset val="134"/>
      </rPr>
      <t>七、国有土地使用权出让收入</t>
    </r>
  </si>
  <si>
    <r>
      <rPr>
        <sz val="11"/>
        <rFont val="宋体"/>
        <family val="3"/>
        <charset val="134"/>
      </rPr>
      <t>八、大中型水库库区基金收入</t>
    </r>
  </si>
  <si>
    <r>
      <rPr>
        <sz val="11"/>
        <rFont val="宋体"/>
        <family val="3"/>
        <charset val="134"/>
      </rPr>
      <t>九、彩票公益金收入</t>
    </r>
  </si>
  <si>
    <r>
      <rPr>
        <sz val="11"/>
        <rFont val="宋体"/>
        <family val="3"/>
        <charset val="134"/>
      </rPr>
      <t>十、城市基础设施配套费收入</t>
    </r>
  </si>
  <si>
    <r>
      <rPr>
        <sz val="11"/>
        <rFont val="宋体"/>
        <family val="3"/>
        <charset val="134"/>
      </rPr>
      <t>十一、小型水库移民扶助基金收入</t>
    </r>
  </si>
  <si>
    <r>
      <rPr>
        <sz val="11"/>
        <rFont val="宋体"/>
        <family val="3"/>
        <charset val="134"/>
      </rPr>
      <t>十二、国家重大水利工程建设基金收入</t>
    </r>
  </si>
  <si>
    <r>
      <rPr>
        <sz val="11"/>
        <rFont val="宋体"/>
        <family val="3"/>
        <charset val="134"/>
      </rPr>
      <t>十三、车辆通行费</t>
    </r>
  </si>
  <si>
    <r>
      <rPr>
        <sz val="11"/>
        <rFont val="宋体"/>
        <family val="3"/>
        <charset val="134"/>
      </rPr>
      <t>十四、污水处理费收入</t>
    </r>
  </si>
  <si>
    <r>
      <rPr>
        <sz val="11"/>
        <rFont val="宋体"/>
        <family val="3"/>
        <charset val="134"/>
      </rPr>
      <t>十五、彩票发行机构和彩票销售机构的业务费用</t>
    </r>
  </si>
  <si>
    <r>
      <rPr>
        <sz val="11"/>
        <rFont val="宋体"/>
        <family val="3"/>
        <charset val="134"/>
      </rPr>
      <t>十六、其他政府性基金收入</t>
    </r>
  </si>
  <si>
    <r>
      <rPr>
        <sz val="11"/>
        <rFont val="宋体"/>
        <family val="3"/>
        <charset val="134"/>
      </rPr>
      <t>十七、专项债券对应项目专项收入</t>
    </r>
  </si>
  <si>
    <r>
      <rPr>
        <b/>
        <sz val="11"/>
        <rFont val="宋体"/>
        <family val="3"/>
        <charset val="134"/>
      </rPr>
      <t>收入合计</t>
    </r>
  </si>
  <si>
    <r>
      <rPr>
        <b/>
        <sz val="11"/>
        <rFont val="宋体"/>
        <family val="3"/>
        <charset val="134"/>
      </rPr>
      <t>转移性收入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</si>
  <si>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</si>
  <si>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</si>
  <si>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</si>
  <si>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上年结余收入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</si>
  <si>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调入资金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</si>
  <si>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其中：地方政府性基金调入专项收入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</si>
  <si>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</si>
  <si>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地方政府专项债务转贷收入</t>
    </r>
  </si>
  <si>
    <r>
      <rPr>
        <b/>
        <sz val="11"/>
        <rFont val="宋体"/>
        <family val="3"/>
        <charset val="134"/>
      </rPr>
      <t>收入总计</t>
    </r>
  </si>
  <si>
    <r>
      <rPr>
        <b/>
        <sz val="16"/>
        <rFont val="Times New Roman"/>
        <family val="1"/>
      </rPr>
      <t>2020</t>
    </r>
    <r>
      <rPr>
        <b/>
        <sz val="16"/>
        <rFont val="黑体"/>
        <family val="3"/>
        <charset val="134"/>
      </rPr>
      <t>年政府性基金支出预算表</t>
    </r>
  </si>
  <si>
    <t>表八</t>
  </si>
  <si>
    <r>
      <rPr>
        <sz val="11"/>
        <rFont val="宋体"/>
        <family val="3"/>
        <charset val="134"/>
      </rPr>
      <t>一、文化旅游体育与传媒支出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</si>
  <si>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国家电影事业发展专项资金安排的支出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</si>
  <si>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旅游发展基金支出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</si>
  <si>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国家电影事业发展专项资金对应专项债务收入安排的支出</t>
    </r>
  </si>
  <si>
    <r>
      <rPr>
        <sz val="11"/>
        <rFont val="宋体"/>
        <family val="3"/>
        <charset val="134"/>
      </rPr>
      <t>二、社会保障和就业支出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</si>
  <si>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大中型水库移民后期扶持基金支出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</si>
  <si>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小型水库移民扶助基金安排的支出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</si>
  <si>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小型水库移民扶助基金对应专项债务收入安排的支出</t>
    </r>
  </si>
  <si>
    <r>
      <rPr>
        <sz val="11"/>
        <rFont val="宋体"/>
        <family val="3"/>
        <charset val="134"/>
      </rPr>
      <t>三、节能环保支出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</si>
  <si>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可再生能源电价附加收入安排的支出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</si>
  <si>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废弃电器电子产品处理基金支出</t>
    </r>
  </si>
  <si>
    <r>
      <rPr>
        <sz val="11"/>
        <rFont val="宋体"/>
        <family val="3"/>
        <charset val="134"/>
      </rPr>
      <t>四、城乡社区支出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</si>
  <si>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</si>
  <si>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国有土地收益基金安排的支出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</si>
  <si>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农业土地开发资金安排的支出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</si>
  <si>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</si>
  <si>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污水处理费安排的支出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</si>
  <si>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土地储备专项债券收入安排的支出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</si>
  <si>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棚户区改造专项债券收入安排的支出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</si>
  <si>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城市基础设施配套费对应专项债务收入安排的支出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</si>
  <si>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污水处理费对应专项债务收入安排的支出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</si>
  <si>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国有土地使用权出让收入对应专项债务收入安排的支出</t>
    </r>
  </si>
  <si>
    <r>
      <rPr>
        <sz val="11"/>
        <rFont val="宋体"/>
        <family val="3"/>
        <charset val="134"/>
      </rPr>
      <t>五、农林水支出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</si>
  <si>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大中型水库库区基金安排的支出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</si>
  <si>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三峡水库库区基金支出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</si>
  <si>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国家重大水利工程建设基金安排的支出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</si>
  <si>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大中型水库库区基金对应专项债务收入安排的支出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</si>
  <si>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国家重大水利工程建设基金对应专项债务收入安排的支出</t>
    </r>
  </si>
  <si>
    <r>
      <rPr>
        <sz val="11"/>
        <rFont val="宋体"/>
        <family val="3"/>
        <charset val="134"/>
      </rPr>
      <t>六、交通运输支出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</si>
  <si>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海南省高等级公路车辆通行附加费安排的支出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</si>
  <si>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车辆通行费安排的支出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</si>
  <si>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港口建设费安排的支出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</si>
  <si>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铁路建设基金支出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</si>
  <si>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船舶油污损害赔偿基金支出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</si>
  <si>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民航发展基金支出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</si>
  <si>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海南省高等级公路车辆通行附加费对应专项债务收入安排的支出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</si>
  <si>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政府收费公路专项债券收入安排的支出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</si>
  <si>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车辆通行费对应专项债务收入安排的支出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</si>
  <si>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港口建设费对应专项债务收入安排的支出</t>
    </r>
  </si>
  <si>
    <r>
      <rPr>
        <sz val="11"/>
        <rFont val="宋体"/>
        <family val="3"/>
        <charset val="134"/>
      </rPr>
      <t>七、资源勘探工业信息等支出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</si>
  <si>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农网还贷资金支出</t>
    </r>
  </si>
  <si>
    <r>
      <rPr>
        <sz val="11"/>
        <rFont val="宋体"/>
        <family val="3"/>
        <charset val="134"/>
      </rPr>
      <t>八、其他支出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</si>
  <si>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其他政府性基金及对应专项债务收入安排的支出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</si>
  <si>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彩票发行销售机构业务费安排的支出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</si>
  <si>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彩票公益金安排的支出</t>
    </r>
  </si>
  <si>
    <r>
      <rPr>
        <sz val="11"/>
        <rFont val="宋体"/>
        <family val="3"/>
        <charset val="134"/>
      </rPr>
      <t>九、债务付息支出</t>
    </r>
  </si>
  <si>
    <r>
      <rPr>
        <sz val="11"/>
        <rFont val="宋体"/>
        <family val="3"/>
        <charset val="134"/>
      </rPr>
      <t>十、债务发行费用支出</t>
    </r>
  </si>
  <si>
    <r>
      <rPr>
        <b/>
        <sz val="11"/>
        <rFont val="宋体"/>
        <family val="3"/>
        <charset val="134"/>
      </rPr>
      <t>支出合计</t>
    </r>
  </si>
  <si>
    <r>
      <rPr>
        <b/>
        <sz val="11"/>
        <rFont val="宋体"/>
        <family val="3"/>
        <charset val="134"/>
      </rPr>
      <t>转移性支出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</si>
  <si>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政府性基金转移支付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</si>
  <si>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</si>
  <si>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政府性基金上解支出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</si>
  <si>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调出资金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</si>
  <si>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年终结余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</si>
  <si>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地方政府专项债务还本支出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</si>
  <si>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地方政府专项债务转贷支出</t>
    </r>
  </si>
  <si>
    <r>
      <rPr>
        <b/>
        <sz val="11"/>
        <rFont val="宋体"/>
        <family val="3"/>
        <charset val="134"/>
      </rPr>
      <t>支出总计</t>
    </r>
  </si>
  <si>
    <r>
      <rPr>
        <sz val="18"/>
        <rFont val="Times New Roman"/>
        <family val="1"/>
      </rPr>
      <t>2020</t>
    </r>
    <r>
      <rPr>
        <sz val="18"/>
        <rFont val="方正小标宋_GBK"/>
        <charset val="134"/>
      </rPr>
      <t>年政府性基金本级支出预算表</t>
    </r>
  </si>
  <si>
    <t>表九</t>
  </si>
  <si>
    <r>
      <rPr>
        <sz val="11"/>
        <rFont val="宋体"/>
        <family val="3"/>
        <charset val="134"/>
      </rPr>
      <t>单位：万元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</si>
  <si>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</si>
  <si>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一、文化旅游体育与传媒支出</t>
  </si>
  <si>
    <t xml:space="preserve">    国家电影事业发展专项资金及对应专项债务收入安排的支出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</si>
  <si>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旅游发展基金支出</t>
    </r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</si>
  <si>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</si>
  <si>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</si>
  <si>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</si>
  <si>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</si>
  <si>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>四、城乡社区支出</t>
  </si>
  <si>
    <t xml:space="preserve">    国有土地使用权出让收入及对应专项债务收入安排的支出</t>
  </si>
  <si>
    <t xml:space="preserve">    国有土地收益基金收入安排的支出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</si>
  <si>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</si>
  <si>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</si>
  <si>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</si>
  <si>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</si>
  <si>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大中型水库库区基金及对应债务专著收入安排的支出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</si>
  <si>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</si>
  <si>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</si>
  <si>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</si>
  <si>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>七、资源勘探信息等支出</t>
  </si>
  <si>
    <t>八、金融支出</t>
  </si>
  <si>
    <t>九、其他支出</t>
  </si>
  <si>
    <t>十、债务付息支出</t>
  </si>
  <si>
    <t>十一、债务发行费用支出</t>
  </si>
  <si>
    <t>支出合计</t>
  </si>
  <si>
    <t>支出总计</t>
  </si>
  <si>
    <t>新邵县2020年政府性基金转移支付分项目表(上级补助)</t>
  </si>
  <si>
    <t>表十</t>
  </si>
  <si>
    <t>单位:万元</t>
  </si>
  <si>
    <t>金额</t>
  </si>
  <si>
    <t>旅游发展基金</t>
  </si>
  <si>
    <t>大中型水库移民后期扶持基金</t>
  </si>
  <si>
    <t>小型水库移民扶助基金</t>
  </si>
  <si>
    <t>大中型水库库区基金</t>
  </si>
  <si>
    <t>彩票公益金</t>
  </si>
  <si>
    <t>新邵县2020年政府性基金转移支付预算分地区表</t>
  </si>
  <si>
    <t>表十一</t>
  </si>
  <si>
    <t>新邵县2020年国有资本经营收入预算表</t>
  </si>
  <si>
    <t>表十二</t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</si>
  <si>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</si>
  <si>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</si>
  <si>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</si>
  <si>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</si>
  <si>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</si>
  <si>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</si>
  <si>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</si>
  <si>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</si>
  <si>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</si>
  <si>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</si>
  <si>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t>新邵县2020年国有资本经营支出预算表</t>
  </si>
  <si>
    <t>表十三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</si>
  <si>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</si>
  <si>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</si>
  <si>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</si>
  <si>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</si>
  <si>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</si>
  <si>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</si>
  <si>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七、其他国有资本经营预算支出</t>
  </si>
  <si>
    <t>本年支出合计</t>
  </si>
  <si>
    <t>结转下年</t>
  </si>
  <si>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</si>
  <si>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t>新邵县2020年社会保险基金收入预算总表</t>
  </si>
  <si>
    <t>表十四</t>
  </si>
  <si>
    <t>项    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</si>
  <si>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</si>
  <si>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</si>
  <si>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</si>
  <si>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</si>
  <si>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</si>
  <si>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</si>
  <si>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</si>
  <si>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收入合计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</si>
  <si>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</si>
  <si>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</si>
  <si>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</si>
  <si>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</si>
  <si>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</si>
  <si>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</si>
  <si>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新邵县2020年社会保险基金支出预算总表</t>
  </si>
  <si>
    <t>表十五</t>
  </si>
  <si>
    <t xml:space="preserve">    其中： 1、社会保险待遇支出</t>
  </si>
  <si>
    <t xml:space="preserve">           2、其他支出</t>
  </si>
  <si>
    <t xml:space="preserve">           3、转移支出</t>
  </si>
  <si>
    <t>新邵县2019年地方政府一般债务限额和余额情况表</t>
  </si>
  <si>
    <t>表十六</t>
  </si>
  <si>
    <t>一般债务</t>
  </si>
  <si>
    <t>限额金额</t>
  </si>
  <si>
    <t>余额</t>
  </si>
  <si>
    <t>新邵县2019年地方政府专项债务限额和余额情况表</t>
  </si>
  <si>
    <t>表十七</t>
  </si>
  <si>
    <t>专项债务</t>
  </si>
  <si>
    <t>新邵县2020年“三公”经费预算表</t>
  </si>
  <si>
    <t>表十八</t>
  </si>
  <si>
    <t>因公出国（境）费</t>
  </si>
  <si>
    <t>公务用车购置费</t>
  </si>
  <si>
    <t>按照党政机关厉行节约和国务院“约法三章”的要求，我县继续完善“三公”经费预算编制，加强预算执行管理，严格控制“三公”经费预算规模，确保 “三公”经费预算总规模比上年只减不增。</t>
  </si>
</sst>
</file>

<file path=xl/styles.xml><?xml version="1.0" encoding="utf-8"?>
<styleSheet xmlns="http://schemas.openxmlformats.org/spreadsheetml/2006/main">
  <numFmts count="4">
    <numFmt numFmtId="178" formatCode="0_);[Red]\(0\)"/>
    <numFmt numFmtId="179" formatCode="0_ "/>
    <numFmt numFmtId="180" formatCode="0.00_);[Red]\(0.00\)"/>
    <numFmt numFmtId="181" formatCode="* #,##0.00;* \-#,##0.00;* &quot;&quot;??;@"/>
  </numFmts>
  <fonts count="4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b/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indexed="8"/>
      <name val="方正大标宋简体"/>
      <charset val="134"/>
    </font>
    <font>
      <b/>
      <sz val="20"/>
      <name val="方正大标宋简体"/>
      <charset val="134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sz val="10"/>
      <name val="宋体"/>
      <family val="3"/>
      <charset val="134"/>
    </font>
    <font>
      <b/>
      <sz val="18"/>
      <name val="方正大标宋简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8"/>
      <name val="宋体"/>
      <family val="3"/>
      <charset val="134"/>
    </font>
    <font>
      <b/>
      <sz val="16"/>
      <name val="黑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8"/>
      <name val="方正小标宋_GBK"/>
      <charset val="134"/>
    </font>
    <font>
      <sz val="11"/>
      <color theme="1"/>
      <name val="宋体"/>
      <family val="3"/>
      <charset val="134"/>
    </font>
    <font>
      <b/>
      <sz val="18"/>
      <name val="Times New Roman"/>
      <family val="1"/>
    </font>
    <font>
      <b/>
      <sz val="22"/>
      <name val="Times New Roman"/>
      <family val="1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/>
    <xf numFmtId="0" fontId="36" fillId="0" borderId="0"/>
    <xf numFmtId="0" fontId="1" fillId="0" borderId="0"/>
  </cellStyleXfs>
  <cellXfs count="211">
    <xf numFmtId="0" fontId="0" fillId="0" borderId="0" xfId="0">
      <alignment vertical="center"/>
    </xf>
    <xf numFmtId="0" fontId="1" fillId="0" borderId="0" xfId="46">
      <alignment vertical="center"/>
    </xf>
    <xf numFmtId="0" fontId="3" fillId="0" borderId="1" xfId="46" applyFont="1" applyBorder="1" applyAlignment="1">
      <alignment vertical="center"/>
    </xf>
    <xf numFmtId="0" fontId="4" fillId="2" borderId="2" xfId="46" applyFont="1" applyFill="1" applyBorder="1" applyAlignment="1">
      <alignment horizontal="center" vertical="center" wrapText="1"/>
    </xf>
    <xf numFmtId="0" fontId="5" fillId="0" borderId="2" xfId="46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46" applyFont="1" applyBorder="1" applyAlignment="1">
      <alignment horizontal="center" vertical="center"/>
    </xf>
    <xf numFmtId="0" fontId="1" fillId="3" borderId="0" xfId="46" applyFill="1">
      <alignment vertical="center"/>
    </xf>
    <xf numFmtId="0" fontId="12" fillId="3" borderId="3" xfId="472" applyNumberFormat="1" applyFont="1" applyFill="1" applyBorder="1" applyAlignment="1" applyProtection="1">
      <alignment vertical="center"/>
    </xf>
    <xf numFmtId="0" fontId="13" fillId="3" borderId="3" xfId="472" applyNumberFormat="1" applyFont="1" applyFill="1" applyBorder="1" applyAlignment="1" applyProtection="1">
      <alignment vertical="center"/>
    </xf>
    <xf numFmtId="0" fontId="13" fillId="3" borderId="1" xfId="472" applyNumberFormat="1" applyFont="1" applyFill="1" applyBorder="1" applyAlignment="1" applyProtection="1">
      <alignment vertical="center"/>
    </xf>
    <xf numFmtId="0" fontId="14" fillId="3" borderId="1" xfId="472" applyNumberFormat="1" applyFont="1" applyFill="1" applyBorder="1" applyAlignment="1" applyProtection="1"/>
    <xf numFmtId="0" fontId="12" fillId="3" borderId="4" xfId="472" applyNumberFormat="1" applyFont="1" applyFill="1" applyBorder="1" applyAlignment="1" applyProtection="1">
      <alignment horizontal="center" vertical="center"/>
    </xf>
    <xf numFmtId="0" fontId="12" fillId="3" borderId="5" xfId="472" applyNumberFormat="1" applyFont="1" applyFill="1" applyBorder="1" applyAlignment="1" applyProtection="1">
      <alignment horizontal="center" vertical="center" wrapText="1"/>
    </xf>
    <xf numFmtId="0" fontId="12" fillId="3" borderId="2" xfId="472" applyNumberFormat="1" applyFont="1" applyFill="1" applyBorder="1" applyAlignment="1" applyProtection="1">
      <alignment horizontal="center" vertical="center" wrapText="1"/>
    </xf>
    <xf numFmtId="0" fontId="12" fillId="3" borderId="6" xfId="472" applyNumberFormat="1" applyFont="1" applyFill="1" applyBorder="1" applyAlignment="1" applyProtection="1">
      <alignment horizontal="center" vertical="center" wrapText="1"/>
    </xf>
    <xf numFmtId="0" fontId="12" fillId="3" borderId="4" xfId="472" applyNumberFormat="1" applyFont="1" applyFill="1" applyBorder="1" applyAlignment="1" applyProtection="1">
      <alignment horizontal="center" vertical="center" wrapText="1"/>
    </xf>
    <xf numFmtId="0" fontId="12" fillId="3" borderId="4" xfId="472" applyNumberFormat="1" applyFont="1" applyFill="1" applyBorder="1" applyAlignment="1" applyProtection="1">
      <alignment horizontal="left" vertical="center"/>
    </xf>
    <xf numFmtId="0" fontId="12" fillId="3" borderId="4" xfId="472" applyNumberFormat="1" applyFont="1" applyFill="1" applyBorder="1" applyAlignment="1" applyProtection="1">
      <alignment horizontal="right" vertical="center"/>
    </xf>
    <xf numFmtId="0" fontId="12" fillId="3" borderId="4" xfId="472" applyNumberFormat="1" applyFont="1" applyFill="1" applyBorder="1" applyAlignment="1" applyProtection="1">
      <alignment vertical="center"/>
    </xf>
    <xf numFmtId="0" fontId="12" fillId="3" borderId="0" xfId="472" applyNumberFormat="1" applyFont="1" applyFill="1" applyBorder="1" applyAlignment="1" applyProtection="1">
      <alignment horizontal="right" vertical="center"/>
    </xf>
    <xf numFmtId="0" fontId="12" fillId="3" borderId="5" xfId="472" applyNumberFormat="1" applyFont="1" applyFill="1" applyBorder="1" applyAlignment="1" applyProtection="1">
      <alignment horizontal="right" vertical="center"/>
    </xf>
    <xf numFmtId="0" fontId="12" fillId="3" borderId="7" xfId="472" applyNumberFormat="1" applyFont="1" applyFill="1" applyBorder="1" applyAlignment="1" applyProtection="1">
      <alignment horizontal="left" vertical="center"/>
    </xf>
    <xf numFmtId="0" fontId="12" fillId="3" borderId="8" xfId="472" applyNumberFormat="1" applyFont="1" applyFill="1" applyBorder="1" applyAlignment="1" applyProtection="1">
      <alignment horizontal="right" vertical="center"/>
    </xf>
    <xf numFmtId="0" fontId="1" fillId="0" borderId="0" xfId="470" applyAlignment="1">
      <alignment vertical="center"/>
    </xf>
    <xf numFmtId="0" fontId="16" fillId="0" borderId="0" xfId="470" applyFont="1" applyAlignment="1">
      <alignment horizontal="right" vertical="center"/>
    </xf>
    <xf numFmtId="0" fontId="16" fillId="0" borderId="9" xfId="470" applyFont="1" applyBorder="1" applyAlignment="1">
      <alignment horizontal="center" vertical="center"/>
    </xf>
    <xf numFmtId="0" fontId="17" fillId="0" borderId="2" xfId="470" applyFont="1" applyBorder="1" applyAlignment="1">
      <alignment vertical="center" wrapText="1"/>
    </xf>
    <xf numFmtId="0" fontId="17" fillId="0" borderId="2" xfId="470" applyFont="1" applyBorder="1" applyAlignment="1">
      <alignment vertical="center"/>
    </xf>
    <xf numFmtId="0" fontId="17" fillId="0" borderId="2" xfId="470" applyFont="1" applyBorder="1" applyAlignment="1">
      <alignment horizontal="left" vertical="center"/>
    </xf>
    <xf numFmtId="0" fontId="17" fillId="0" borderId="2" xfId="470" applyFont="1" applyBorder="1" applyAlignment="1">
      <alignment horizontal="center" vertical="center"/>
    </xf>
    <xf numFmtId="0" fontId="16" fillId="0" borderId="0" xfId="470" applyFont="1" applyBorder="1" applyAlignment="1">
      <alignment vertical="center"/>
    </xf>
    <xf numFmtId="0" fontId="17" fillId="0" borderId="0" xfId="470" applyFont="1" applyBorder="1" applyAlignment="1">
      <alignment horizontal="right" vertical="center"/>
    </xf>
    <xf numFmtId="0" fontId="17" fillId="0" borderId="2" xfId="470" applyFont="1" applyBorder="1" applyAlignment="1">
      <alignment horizontal="right" vertical="center"/>
    </xf>
    <xf numFmtId="0" fontId="17" fillId="0" borderId="2" xfId="470" applyFont="1" applyBorder="1"/>
    <xf numFmtId="0" fontId="17" fillId="0" borderId="2" xfId="470" applyFont="1" applyBorder="1" applyAlignment="1">
      <alignment horizontal="right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78" fontId="0" fillId="0" borderId="10" xfId="0" applyNumberFormat="1" applyFont="1" applyBorder="1" applyAlignment="1">
      <alignment horizontal="center" vertical="center" shrinkToFit="1"/>
    </xf>
    <xf numFmtId="178" fontId="19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Fill="1" applyBorder="1" applyAlignment="1"/>
    <xf numFmtId="178" fontId="0" fillId="0" borderId="2" xfId="0" applyNumberFormat="1" applyFill="1" applyBorder="1" applyAlignment="1"/>
    <xf numFmtId="0" fontId="1" fillId="0" borderId="2" xfId="0" applyFont="1" applyBorder="1" applyAlignment="1">
      <alignment horizontal="center" shrinkToFit="1"/>
    </xf>
    <xf numFmtId="178" fontId="0" fillId="0" borderId="2" xfId="0" applyNumberFormat="1" applyBorder="1" applyAlignment="1">
      <alignment shrinkToFit="1"/>
    </xf>
    <xf numFmtId="0" fontId="1" fillId="0" borderId="0" xfId="0" applyFont="1" applyAlignment="1">
      <alignment horizontal="right" vertical="center"/>
    </xf>
    <xf numFmtId="0" fontId="19" fillId="0" borderId="2" xfId="468" applyFont="1" applyFill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0" fillId="0" borderId="2" xfId="0" applyBorder="1">
      <alignment vertical="center"/>
    </xf>
    <xf numFmtId="3" fontId="17" fillId="0" borderId="2" xfId="471" applyNumberFormat="1" applyFont="1" applyFill="1" applyBorder="1" applyAlignment="1" applyProtection="1">
      <alignment vertical="center" shrinkToFit="1"/>
    </xf>
    <xf numFmtId="0" fontId="17" fillId="0" borderId="2" xfId="471" applyFont="1" applyBorder="1" applyAlignment="1">
      <alignment vertical="center" shrinkToFit="1"/>
    </xf>
    <xf numFmtId="3" fontId="17" fillId="0" borderId="2" xfId="47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16" fillId="0" borderId="2" xfId="468" applyFont="1" applyFill="1" applyBorder="1" applyAlignment="1">
      <alignment horizontal="center" vertical="center"/>
    </xf>
    <xf numFmtId="3" fontId="17" fillId="0" borderId="2" xfId="471" applyNumberFormat="1" applyFont="1" applyFill="1" applyBorder="1" applyAlignment="1" applyProtection="1">
      <alignment horizontal="left" vertical="center" shrinkToFit="1"/>
    </xf>
    <xf numFmtId="0" fontId="17" fillId="0" borderId="2" xfId="468" applyFont="1" applyFill="1" applyBorder="1" applyAlignment="1">
      <alignment vertical="center"/>
    </xf>
    <xf numFmtId="0" fontId="17" fillId="0" borderId="2" xfId="471" applyFont="1" applyBorder="1" applyAlignment="1">
      <alignment horizontal="left" vertical="center" shrinkToFit="1"/>
    </xf>
    <xf numFmtId="0" fontId="0" fillId="0" borderId="2" xfId="468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1" fontId="21" fillId="4" borderId="2" xfId="0" applyNumberFormat="1" applyFont="1" applyFill="1" applyBorder="1" applyAlignment="1" applyProtection="1">
      <alignment vertical="center"/>
      <protection locked="0"/>
    </xf>
    <xf numFmtId="3" fontId="17" fillId="0" borderId="2" xfId="471" applyNumberFormat="1" applyFont="1" applyFill="1" applyBorder="1" applyAlignment="1" applyProtection="1">
      <alignment horizontal="left" vertical="center"/>
    </xf>
    <xf numFmtId="0" fontId="23" fillId="4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 applyProtection="1">
      <alignment vertical="center"/>
    </xf>
    <xf numFmtId="0" fontId="22" fillId="4" borderId="11" xfId="0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 applyProtection="1">
      <alignment horizontal="left" vertical="center"/>
    </xf>
    <xf numFmtId="0" fontId="21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2" xfId="112" applyFont="1" applyFill="1" applyBorder="1" applyAlignment="1">
      <alignment vertical="center" wrapText="1"/>
    </xf>
    <xf numFmtId="3" fontId="21" fillId="0" borderId="2" xfId="0" applyNumberFormat="1" applyFont="1" applyFill="1" applyBorder="1" applyAlignment="1" applyProtection="1">
      <alignment horizontal="left" vertical="center"/>
    </xf>
    <xf numFmtId="0" fontId="22" fillId="0" borderId="2" xfId="0" applyFont="1" applyFill="1" applyBorder="1" applyAlignment="1">
      <alignment horizontal="distributed" vertical="center"/>
    </xf>
    <xf numFmtId="0" fontId="23" fillId="5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" fontId="2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right" vertical="center"/>
    </xf>
    <xf numFmtId="3" fontId="26" fillId="4" borderId="2" xfId="0" applyNumberFormat="1" applyFont="1" applyFill="1" applyBorder="1" applyAlignment="1" applyProtection="1">
      <alignment vertical="center"/>
    </xf>
    <xf numFmtId="3" fontId="21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8" fontId="1" fillId="0" borderId="0" xfId="0" applyNumberFormat="1" applyFont="1" applyAlignment="1">
      <alignment horizontal="right" vertical="center" shrinkToFit="1"/>
    </xf>
    <xf numFmtId="49" fontId="14" fillId="0" borderId="2" xfId="0" applyNumberFormat="1" applyFont="1" applyFill="1" applyBorder="1" applyAlignment="1">
      <alignment shrinkToFit="1"/>
    </xf>
    <xf numFmtId="179" fontId="14" fillId="0" borderId="2" xfId="0" applyNumberFormat="1" applyFont="1" applyFill="1" applyBorder="1" applyAlignment="1">
      <alignment shrinkToFit="1"/>
    </xf>
    <xf numFmtId="0" fontId="0" fillId="0" borderId="2" xfId="0" applyBorder="1" applyAlignment="1"/>
    <xf numFmtId="179" fontId="0" fillId="0" borderId="2" xfId="0" applyNumberFormat="1" applyBorder="1">
      <alignment vertical="center"/>
    </xf>
    <xf numFmtId="0" fontId="1" fillId="0" borderId="0" xfId="46" applyFont="1" applyAlignment="1">
      <alignment vertical="center" shrinkToFit="1"/>
    </xf>
    <xf numFmtId="0" fontId="1" fillId="0" borderId="0" xfId="46" applyFont="1" applyAlignment="1">
      <alignment shrinkToFit="1"/>
    </xf>
    <xf numFmtId="178" fontId="1" fillId="0" borderId="0" xfId="46" applyNumberFormat="1" applyFont="1" applyAlignment="1">
      <alignment shrinkToFit="1"/>
    </xf>
    <xf numFmtId="178" fontId="1" fillId="0" borderId="0" xfId="46" applyNumberFormat="1" applyFont="1" applyAlignment="1">
      <alignment vertical="center" shrinkToFit="1"/>
    </xf>
    <xf numFmtId="0" fontId="1" fillId="0" borderId="2" xfId="46" applyFont="1" applyBorder="1" applyAlignment="1">
      <alignment horizontal="center" vertical="center" shrinkToFit="1"/>
    </xf>
    <xf numFmtId="178" fontId="1" fillId="0" borderId="10" xfId="46" applyNumberFormat="1" applyFont="1" applyBorder="1" applyAlignment="1">
      <alignment horizontal="center" vertical="center" shrinkToFit="1"/>
    </xf>
    <xf numFmtId="178" fontId="19" fillId="0" borderId="10" xfId="46" applyNumberFormat="1" applyFont="1" applyBorder="1" applyAlignment="1">
      <alignment horizontal="center" vertical="center" shrinkToFit="1"/>
    </xf>
    <xf numFmtId="0" fontId="1" fillId="0" borderId="2" xfId="46" applyFont="1" applyBorder="1" applyAlignment="1">
      <alignment vertical="center" shrinkToFit="1"/>
    </xf>
    <xf numFmtId="178" fontId="1" fillId="0" borderId="2" xfId="46" applyNumberFormat="1" applyFont="1" applyBorder="1" applyAlignment="1">
      <alignment vertical="center" shrinkToFit="1"/>
    </xf>
    <xf numFmtId="178" fontId="1" fillId="3" borderId="2" xfId="0" applyNumberFormat="1" applyFont="1" applyFill="1" applyBorder="1" applyAlignment="1">
      <alignment vertical="center" shrinkToFit="1"/>
    </xf>
    <xf numFmtId="178" fontId="0" fillId="3" borderId="2" xfId="0" applyNumberFormat="1" applyFill="1" applyBorder="1" applyAlignment="1">
      <alignment vertical="center" shrinkToFit="1"/>
    </xf>
    <xf numFmtId="178" fontId="1" fillId="3" borderId="2" xfId="46" applyNumberFormat="1" applyFont="1" applyFill="1" applyBorder="1" applyAlignment="1">
      <alignment vertical="center" shrinkToFit="1"/>
    </xf>
    <xf numFmtId="0" fontId="17" fillId="0" borderId="2" xfId="469" applyFont="1" applyFill="1" applyBorder="1" applyAlignment="1">
      <alignment vertical="center" shrinkToFit="1"/>
    </xf>
    <xf numFmtId="0" fontId="1" fillId="0" borderId="2" xfId="469" applyFont="1" applyFill="1" applyBorder="1" applyAlignment="1">
      <alignment vertical="center" shrinkToFit="1"/>
    </xf>
    <xf numFmtId="0" fontId="21" fillId="0" borderId="2" xfId="46" applyFont="1" applyBorder="1" applyAlignment="1" applyProtection="1">
      <alignment vertical="center" shrinkToFit="1"/>
      <protection locked="0"/>
    </xf>
    <xf numFmtId="3" fontId="21" fillId="0" borderId="2" xfId="46" applyNumberFormat="1" applyFont="1" applyFill="1" applyBorder="1" applyAlignment="1" applyProtection="1">
      <alignment vertical="center" shrinkToFit="1"/>
      <protection locked="0"/>
    </xf>
    <xf numFmtId="3" fontId="21" fillId="0" borderId="2" xfId="46" applyNumberFormat="1" applyFont="1" applyFill="1" applyBorder="1" applyAlignment="1" applyProtection="1">
      <alignment vertical="center"/>
      <protection locked="0"/>
    </xf>
    <xf numFmtId="0" fontId="21" fillId="0" borderId="2" xfId="46" applyFont="1" applyBorder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shrinkToFit="1"/>
    </xf>
    <xf numFmtId="0" fontId="1" fillId="4" borderId="0" xfId="46" applyFont="1" applyFill="1" applyAlignment="1">
      <alignment vertical="center"/>
    </xf>
    <xf numFmtId="0" fontId="28" fillId="4" borderId="0" xfId="46" applyFont="1" applyFill="1" applyAlignment="1">
      <alignment horizontal="center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shrinkToFit="1"/>
    </xf>
    <xf numFmtId="0" fontId="1" fillId="4" borderId="2" xfId="0" applyNumberFormat="1" applyFont="1" applyFill="1" applyBorder="1" applyAlignment="1">
      <alignment shrinkToFit="1"/>
    </xf>
    <xf numFmtId="180" fontId="1" fillId="4" borderId="2" xfId="0" applyNumberFormat="1" applyFont="1" applyFill="1" applyBorder="1" applyAlignment="1">
      <alignment shrinkToFit="1"/>
    </xf>
    <xf numFmtId="0" fontId="29" fillId="4" borderId="1" xfId="0" applyFont="1" applyFill="1" applyBorder="1" applyAlignment="1">
      <alignment vertical="center"/>
    </xf>
    <xf numFmtId="0" fontId="28" fillId="4" borderId="0" xfId="46" applyFont="1" applyFill="1" applyAlignment="1">
      <alignment vertical="center"/>
    </xf>
    <xf numFmtId="180" fontId="29" fillId="4" borderId="0" xfId="0" applyNumberFormat="1" applyFont="1" applyFill="1" applyBorder="1" applyAlignment="1">
      <alignment vertical="center"/>
    </xf>
    <xf numFmtId="180" fontId="31" fillId="4" borderId="11" xfId="465" applyNumberFormat="1" applyFont="1" applyFill="1" applyBorder="1" applyAlignment="1" applyProtection="1">
      <alignment vertical="center" shrinkToFit="1"/>
    </xf>
    <xf numFmtId="0" fontId="31" fillId="4" borderId="11" xfId="465" applyNumberFormat="1" applyFont="1" applyFill="1" applyBorder="1" applyAlignment="1" applyProtection="1">
      <alignment vertical="center" shrinkToFit="1"/>
    </xf>
    <xf numFmtId="180" fontId="14" fillId="4" borderId="2" xfId="465" applyNumberFormat="1" applyFont="1" applyFill="1" applyBorder="1" applyAlignment="1" applyProtection="1">
      <alignment vertical="center" shrinkToFit="1"/>
    </xf>
    <xf numFmtId="180" fontId="14" fillId="4" borderId="2" xfId="465" applyNumberFormat="1" applyFont="1" applyFill="1" applyBorder="1" applyAlignment="1" applyProtection="1">
      <alignment horizontal="center" vertical="center" shrinkToFit="1"/>
    </xf>
    <xf numFmtId="180" fontId="14" fillId="4" borderId="11" xfId="465" applyNumberFormat="1" applyFont="1" applyFill="1" applyBorder="1" applyAlignment="1" applyProtection="1">
      <alignment horizontal="center" vertical="center" shrinkToFit="1"/>
    </xf>
    <xf numFmtId="181" fontId="31" fillId="4" borderId="11" xfId="465" applyNumberFormat="1" applyFont="1" applyFill="1" applyBorder="1" applyAlignment="1" applyProtection="1">
      <alignment vertical="center" shrinkToFit="1"/>
    </xf>
    <xf numFmtId="0" fontId="1" fillId="4" borderId="2" xfId="0" applyFont="1" applyFill="1" applyBorder="1" applyAlignment="1">
      <alignment vertical="center" shrinkToFit="1"/>
    </xf>
    <xf numFmtId="180" fontId="1" fillId="4" borderId="2" xfId="0" applyNumberFormat="1" applyFont="1" applyFill="1" applyBorder="1" applyAlignment="1">
      <alignment vertical="center" shrinkToFit="1"/>
    </xf>
    <xf numFmtId="180" fontId="1" fillId="4" borderId="0" xfId="0" applyNumberFormat="1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1" fillId="0" borderId="0" xfId="112">
      <alignment vertical="center"/>
    </xf>
    <xf numFmtId="0" fontId="1" fillId="0" borderId="0" xfId="474" applyFont="1" applyAlignment="1">
      <alignment vertical="center"/>
    </xf>
    <xf numFmtId="0" fontId="17" fillId="0" borderId="2" xfId="474" applyNumberFormat="1" applyFont="1" applyBorder="1" applyAlignment="1">
      <alignment horizontal="center" vertical="center" wrapText="1"/>
    </xf>
    <xf numFmtId="0" fontId="16" fillId="0" borderId="2" xfId="474" applyFont="1" applyBorder="1" applyAlignment="1">
      <alignment vertical="center"/>
    </xf>
    <xf numFmtId="179" fontId="17" fillId="0" borderId="2" xfId="474" applyNumberFormat="1" applyFont="1" applyBorder="1" applyAlignment="1">
      <alignment vertical="center"/>
    </xf>
    <xf numFmtId="10" fontId="17" fillId="0" borderId="2" xfId="474" applyNumberFormat="1" applyFont="1" applyBorder="1" applyAlignment="1">
      <alignment vertical="center"/>
    </xf>
    <xf numFmtId="0" fontId="17" fillId="0" borderId="2" xfId="474" applyNumberFormat="1" applyFont="1" applyBorder="1" applyAlignment="1">
      <alignment vertical="center"/>
    </xf>
    <xf numFmtId="0" fontId="21" fillId="0" borderId="2" xfId="474" applyFont="1" applyBorder="1" applyAlignment="1">
      <alignment vertical="center" shrinkToFit="1"/>
    </xf>
    <xf numFmtId="0" fontId="21" fillId="0" borderId="2" xfId="474" applyFont="1" applyBorder="1" applyAlignment="1">
      <alignment vertical="center"/>
    </xf>
    <xf numFmtId="0" fontId="1" fillId="0" borderId="2" xfId="474" applyBorder="1" applyAlignment="1">
      <alignment horizontal="center"/>
    </xf>
    <xf numFmtId="0" fontId="17" fillId="0" borderId="2" xfId="474" applyFont="1" applyBorder="1" applyAlignment="1">
      <alignment horizontal="center" vertical="center"/>
    </xf>
    <xf numFmtId="0" fontId="17" fillId="0" borderId="2" xfId="474" applyFont="1" applyBorder="1" applyAlignment="1">
      <alignment horizontal="center" vertical="center" shrinkToFit="1"/>
    </xf>
    <xf numFmtId="0" fontId="16" fillId="0" borderId="2" xfId="474" applyFont="1" applyBorder="1" applyAlignment="1">
      <alignment horizontal="left" vertical="center"/>
    </xf>
    <xf numFmtId="0" fontId="16" fillId="0" borderId="2" xfId="474" applyFont="1" applyBorder="1" applyAlignment="1">
      <alignment horizontal="left" vertical="center" shrinkToFit="1"/>
    </xf>
    <xf numFmtId="0" fontId="16" fillId="0" borderId="2" xfId="474" applyFont="1" applyBorder="1" applyAlignment="1">
      <alignment vertical="center" shrinkToFit="1"/>
    </xf>
    <xf numFmtId="179" fontId="17" fillId="0" borderId="2" xfId="474" applyNumberFormat="1" applyFont="1" applyBorder="1" applyAlignment="1">
      <alignment horizontal="right" vertical="center"/>
    </xf>
    <xf numFmtId="0" fontId="1" fillId="0" borderId="2" xfId="474" applyBorder="1"/>
    <xf numFmtId="0" fontId="33" fillId="0" borderId="2" xfId="474" applyFont="1" applyBorder="1" applyAlignment="1">
      <alignment horizontal="left" vertical="center" wrapText="1" shrinkToFit="1"/>
    </xf>
    <xf numFmtId="0" fontId="16" fillId="0" borderId="2" xfId="474" applyFont="1" applyBorder="1" applyAlignment="1">
      <alignment horizontal="center" vertical="center"/>
    </xf>
    <xf numFmtId="0" fontId="17" fillId="0" borderId="9" xfId="474" applyFont="1" applyBorder="1" applyAlignment="1">
      <alignment horizontal="center" vertical="center"/>
    </xf>
    <xf numFmtId="179" fontId="17" fillId="0" borderId="9" xfId="474" applyNumberFormat="1" applyFont="1" applyBorder="1" applyAlignment="1">
      <alignment vertical="center"/>
    </xf>
    <xf numFmtId="0" fontId="17" fillId="0" borderId="0" xfId="474" applyFont="1"/>
    <xf numFmtId="0" fontId="1" fillId="0" borderId="0" xfId="474"/>
    <xf numFmtId="179" fontId="1" fillId="0" borderId="0" xfId="474" applyNumberFormat="1"/>
    <xf numFmtId="0" fontId="17" fillId="0" borderId="2" xfId="474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34" fillId="0" borderId="0" xfId="43" applyFont="1" applyAlignment="1">
      <alignment horizontal="center" vertical="center"/>
    </xf>
    <xf numFmtId="0" fontId="18" fillId="0" borderId="0" xfId="43" applyFont="1" applyAlignment="1">
      <alignment horizontal="left" vertical="center"/>
    </xf>
    <xf numFmtId="0" fontId="32" fillId="0" borderId="0" xfId="474" applyFont="1" applyAlignment="1">
      <alignment horizontal="center" vertical="center"/>
    </xf>
    <xf numFmtId="31" fontId="1" fillId="0" borderId="0" xfId="474" applyNumberFormat="1" applyFont="1" applyBorder="1" applyAlignment="1">
      <alignment horizontal="right" vertical="center"/>
    </xf>
    <xf numFmtId="0" fontId="1" fillId="0" borderId="0" xfId="474" applyFont="1" applyBorder="1" applyAlignment="1">
      <alignment horizontal="right" vertical="center"/>
    </xf>
    <xf numFmtId="0" fontId="28" fillId="4" borderId="0" xfId="0" applyFont="1" applyFill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right" vertical="center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 shrinkToFit="1"/>
    </xf>
    <xf numFmtId="0" fontId="31" fillId="4" borderId="12" xfId="0" applyFont="1" applyFill="1" applyBorder="1" applyAlignment="1">
      <alignment horizontal="center" vertical="center" wrapText="1" shrinkToFit="1"/>
    </xf>
    <xf numFmtId="0" fontId="31" fillId="4" borderId="14" xfId="0" applyFont="1" applyFill="1" applyBorder="1" applyAlignment="1">
      <alignment horizontal="center" vertical="center" wrapText="1" shrinkToFi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 shrinkToFit="1"/>
    </xf>
    <xf numFmtId="0" fontId="31" fillId="4" borderId="9" xfId="0" applyFont="1" applyFill="1" applyBorder="1" applyAlignment="1">
      <alignment horizontal="center" vertical="center" wrapText="1" shrinkToFit="1"/>
    </xf>
    <xf numFmtId="0" fontId="31" fillId="4" borderId="11" xfId="0" applyFont="1" applyFill="1" applyBorder="1" applyAlignment="1">
      <alignment horizontal="center" vertical="center" wrapText="1" shrinkToFit="1"/>
    </xf>
    <xf numFmtId="180" fontId="31" fillId="4" borderId="9" xfId="465" applyNumberFormat="1" applyFont="1" applyFill="1" applyBorder="1" applyAlignment="1" applyProtection="1">
      <alignment horizontal="center" vertical="center" wrapText="1"/>
    </xf>
    <xf numFmtId="180" fontId="31" fillId="4" borderId="11" xfId="465" applyNumberFormat="1" applyFont="1" applyFill="1" applyBorder="1" applyAlignment="1" applyProtection="1">
      <alignment horizontal="center" vertical="center" wrapText="1"/>
    </xf>
    <xf numFmtId="0" fontId="31" fillId="4" borderId="9" xfId="465" applyNumberFormat="1" applyFont="1" applyFill="1" applyBorder="1" applyAlignment="1" applyProtection="1">
      <alignment horizontal="center" vertical="center" wrapText="1"/>
    </xf>
    <xf numFmtId="0" fontId="31" fillId="4" borderId="11" xfId="465" applyNumberFormat="1" applyFont="1" applyFill="1" applyBorder="1" applyAlignment="1" applyProtection="1">
      <alignment horizontal="center" vertical="center" wrapText="1"/>
    </xf>
    <xf numFmtId="181" fontId="31" fillId="4" borderId="9" xfId="465" applyNumberFormat="1" applyFont="1" applyFill="1" applyBorder="1" applyAlignment="1" applyProtection="1">
      <alignment horizontal="center" vertical="center" wrapText="1"/>
    </xf>
    <xf numFmtId="181" fontId="31" fillId="4" borderId="11" xfId="465" applyNumberFormat="1" applyFont="1" applyFill="1" applyBorder="1" applyAlignment="1" applyProtection="1">
      <alignment horizontal="center" vertical="center" wrapText="1"/>
    </xf>
    <xf numFmtId="0" fontId="28" fillId="4" borderId="0" xfId="46" applyFont="1" applyFill="1" applyAlignment="1">
      <alignment horizontal="center" vertical="center"/>
    </xf>
    <xf numFmtId="0" fontId="27" fillId="0" borderId="0" xfId="46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" xfId="468" applyFont="1" applyFill="1" applyBorder="1" applyAlignment="1">
      <alignment horizontal="left" vertical="center"/>
    </xf>
    <xf numFmtId="0" fontId="11" fillId="0" borderId="0" xfId="470" applyFont="1" applyAlignment="1">
      <alignment horizontal="center" vertical="center"/>
    </xf>
    <xf numFmtId="0" fontId="15" fillId="0" borderId="0" xfId="470" applyFont="1" applyAlignment="1">
      <alignment horizontal="center" vertical="center"/>
    </xf>
    <xf numFmtId="0" fontId="10" fillId="3" borderId="0" xfId="472" applyNumberFormat="1" applyFont="1" applyFill="1" applyBorder="1" applyAlignment="1" applyProtection="1">
      <alignment horizontal="center" vertical="center"/>
    </xf>
    <xf numFmtId="0" fontId="11" fillId="3" borderId="0" xfId="472" applyNumberFormat="1" applyFont="1" applyFill="1" applyBorder="1" applyAlignment="1" applyProtection="1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46" applyFont="1" applyAlignment="1">
      <alignment horizontal="center" vertical="center"/>
    </xf>
    <xf numFmtId="0" fontId="6" fillId="0" borderId="0" xfId="46" applyFont="1" applyBorder="1" applyAlignment="1">
      <alignment horizontal="left" vertical="center" wrapText="1"/>
    </xf>
  </cellXfs>
  <cellStyles count="475">
    <cellStyle name="常规" xfId="0" builtinId="0"/>
    <cellStyle name="常规 10" xfId="43"/>
    <cellStyle name="常规 13" xfId="46"/>
    <cellStyle name="常规 13 2" xfId="9"/>
    <cellStyle name="常规 13 2 10" xfId="47"/>
    <cellStyle name="常规 13 2 11" xfId="18"/>
    <cellStyle name="常规 13 2 2" xfId="41"/>
    <cellStyle name="常规 13 2 2 2" xfId="33"/>
    <cellStyle name="常规 13 2 2 2 2" xfId="8"/>
    <cellStyle name="常规 13 2 2 2 2 2" xfId="48"/>
    <cellStyle name="常规 13 2 2 2 2 2 2" xfId="31"/>
    <cellStyle name="常规 13 2 2 2 2 2 2 2" xfId="39"/>
    <cellStyle name="常规 13 2 2 2 2 2 2 2 2" xfId="6"/>
    <cellStyle name="常规 13 2 2 2 2 2 2 2_2018年各单位业务费和专项经费表" xfId="11"/>
    <cellStyle name="常规 13 2 2 2 2 2 3" xfId="35"/>
    <cellStyle name="常规 13 2 2 2 2 2 3 2" xfId="44"/>
    <cellStyle name="常规 13 2 2 2 2 2 3_2018年各单位业务费和专项经费表" xfId="42"/>
    <cellStyle name="常规 13 2 2 2 2 3" xfId="52"/>
    <cellStyle name="常规 13 2 2 2 2 3 2" xfId="54"/>
    <cellStyle name="常规 13 2 2 2 2 3 2 2" xfId="56"/>
    <cellStyle name="常规 13 2 2 2 2 3 2 2 2" xfId="60"/>
    <cellStyle name="常规 13 2 2 2 2 3 2 2_2018年各单位业务费和专项经费表" xfId="62"/>
    <cellStyle name="常规 13 2 2 2 2 3 3" xfId="64"/>
    <cellStyle name="常规 13 2 2 2 2 3 3 2" xfId="66"/>
    <cellStyle name="常规 13 2 2 2 2 3 3_2018年各单位业务费和专项经费表" xfId="68"/>
    <cellStyle name="常规 13 2 2 2 2 4" xfId="70"/>
    <cellStyle name="常规 13 2 2 2 2 4 2" xfId="72"/>
    <cellStyle name="常规 13 2 2 2 2 4 2 2" xfId="74"/>
    <cellStyle name="常规 13 2 2 2 2 4 2_2018年各单位业务费和专项经费表" xfId="49"/>
    <cellStyle name="常规 13 2 2 2 2 4 3" xfId="76"/>
    <cellStyle name="常规 13 2 2 2 2 4_2018年各单位业务费和专项经费表" xfId="78"/>
    <cellStyle name="常规 13 2 2 2 2 5" xfId="81"/>
    <cellStyle name="常规 13 2 2 2 2 5 2" xfId="84"/>
    <cellStyle name="常规 13 2 2 2 2 5 2 2" xfId="86"/>
    <cellStyle name="常规 13 2 2 2 2 5 2_2018年各单位业务费和专项经费表" xfId="88"/>
    <cellStyle name="常规 13 2 2 2 2 6" xfId="91"/>
    <cellStyle name="常规 13 2 2 2 2 6 2" xfId="93"/>
    <cellStyle name="常规 13 2 2 2 2 6_2018年各单位业务费和专项经费表" xfId="95"/>
    <cellStyle name="常规 13 2 2 2 2_2018年各单位业务费和专项经费表" xfId="97"/>
    <cellStyle name="常规 13 2 2 2 3" xfId="99"/>
    <cellStyle name="常规 13 2 2 2 3 2" xfId="100"/>
    <cellStyle name="常规 13 2 2 2 3 2 2" xfId="102"/>
    <cellStyle name="常规 13 2 2 2 3 2 2 2" xfId="103"/>
    <cellStyle name="常规 13 2 2 2 3 2 2 2 2" xfId="105"/>
    <cellStyle name="常规 13 2 2 2 3 2 2 2_2018年各单位业务费和专项经费表" xfId="107"/>
    <cellStyle name="常规 13 2 2 2 3 2 3" xfId="109"/>
    <cellStyle name="常规 13 2 2 2 3 2 3 2" xfId="110"/>
    <cellStyle name="常规 13 2 2 2 3 2 3_2018年各单位业务费和专项经费表" xfId="111"/>
    <cellStyle name="常规 13 2 2 2 3 3" xfId="113"/>
    <cellStyle name="常规 13 2 2 2 3 3 2" xfId="114"/>
    <cellStyle name="常规 13 2 2 2 3 3 2 2" xfId="115"/>
    <cellStyle name="常规 13 2 2 2 3 3 2_2018年各单位业务费和专项经费表" xfId="116"/>
    <cellStyle name="常规 13 2 2 2 3 3 3" xfId="16"/>
    <cellStyle name="常规 13 2 2 2 3 3_2018年各单位业务费和专项经费表" xfId="1"/>
    <cellStyle name="常规 13 2 2 2 3 4" xfId="117"/>
    <cellStyle name="常规 13 2 2 2 3 4 2" xfId="118"/>
    <cellStyle name="常规 13 2 2 2 3 4 2 2" xfId="119"/>
    <cellStyle name="常规 13 2 2 2 3 4 2_2018年各单位业务费和专项经费表" xfId="14"/>
    <cellStyle name="常规 13 2 2 2 3 5" xfId="120"/>
    <cellStyle name="常规 13 2 2 2 3 5 2" xfId="123"/>
    <cellStyle name="常规 13 2 2 2 3 5_2018年各单位业务费和专项经费表" xfId="125"/>
    <cellStyle name="常规 13 2 2 2 3_2018年各单位业务费和专项经费表" xfId="127"/>
    <cellStyle name="常规 13 2 2 3" xfId="37"/>
    <cellStyle name="常规 13 2 2 3 2" xfId="131"/>
    <cellStyle name="常规 13 2 2 3 2 2" xfId="134"/>
    <cellStyle name="常规 13 2 2 3 2 2 2" xfId="135"/>
    <cellStyle name="常规 13 2 2 3 2 2 2 2" xfId="137"/>
    <cellStyle name="常规 13 2 2 3 2 2 2_2018年各单位业务费和专项经费表" xfId="139"/>
    <cellStyle name="常规 13 2 2 3 2 3" xfId="141"/>
    <cellStyle name="常规 13 2 2 3 2 3 2" xfId="143"/>
    <cellStyle name="常规 13 2 2 3 2 3_2018年各单位业务费和专项经费表" xfId="145"/>
    <cellStyle name="常规 13 2 2 3 3" xfId="147"/>
    <cellStyle name="常规 13 2 2 3 3 2" xfId="12"/>
    <cellStyle name="常规 13 2 2 3 3 2 2" xfId="149"/>
    <cellStyle name="常规 13 2 2 3 3 2_2018年各单位业务费和专项经费表" xfId="151"/>
    <cellStyle name="常规 13 2 2 3 3 3" xfId="152"/>
    <cellStyle name="常规 13 2 2 3 3_2018年各单位业务费和专项经费表" xfId="154"/>
    <cellStyle name="常规 13 2 2 3 4" xfId="156"/>
    <cellStyle name="常规 13 2 2 3 4 2" xfId="157"/>
    <cellStyle name="常规 13 2 2 3 4 2 2" xfId="158"/>
    <cellStyle name="常规 13 2 2 3 4 2_2018年各单位业务费和专项经费表" xfId="159"/>
    <cellStyle name="常规 13 2 2 3 5" xfId="160"/>
    <cellStyle name="常规 13 2 2 3 5 2" xfId="30"/>
    <cellStyle name="常规 13 2 2 3 5_2018年各单位业务费和专项经费表" xfId="162"/>
    <cellStyle name="常规 13 2 2 3_2018年各单位业务费和专项经费表" xfId="164"/>
    <cellStyle name="常规 13 2 2 4" xfId="166"/>
    <cellStyle name="常规 13 2 2 4 2" xfId="167"/>
    <cellStyle name="常规 13 2 2 4 2 2" xfId="168"/>
    <cellStyle name="常规 13 2 2 4 2 2 2" xfId="169"/>
    <cellStyle name="常规 13 2 2 4 2 2 2 2" xfId="5"/>
    <cellStyle name="常规 13 2 2 4 2 2 2 2 2" xfId="170"/>
    <cellStyle name="常规 13 2 2 4 2 2 2 2_2018年各单位业务费和专项经费表" xfId="171"/>
    <cellStyle name="常规 13 2 2 4 2 2 3" xfId="172"/>
    <cellStyle name="常规 13 2 2 4 2 2 3 2" xfId="174"/>
    <cellStyle name="常规 13 2 2 4 2 2 3_2018年各单位业务费和专项经费表" xfId="22"/>
    <cellStyle name="常规 13 2 2 4 2 3" xfId="176"/>
    <cellStyle name="常规 13 2 2 4 2 3 2" xfId="177"/>
    <cellStyle name="常规 13 2 2 4 2 3 2 2" xfId="179"/>
    <cellStyle name="常规 13 2 2 4 2 3 2_2018年各单位业务费和专项经费表" xfId="180"/>
    <cellStyle name="常规 13 2 2 4 2 3 3" xfId="181"/>
    <cellStyle name="常规 13 2 2 4 2 3_2018年各单位业务费和专项经费表" xfId="184"/>
    <cellStyle name="常规 13 2 2 4 2 4" xfId="185"/>
    <cellStyle name="常规 13 2 2 4 2 4 2" xfId="186"/>
    <cellStyle name="常规 13 2 2 4 2 4 2 2" xfId="188"/>
    <cellStyle name="常规 13 2 2 4 2 4 2_2018年各单位业务费和专项经费表" xfId="190"/>
    <cellStyle name="常规 13 2 2 4 2 5" xfId="193"/>
    <cellStyle name="常规 13 2 2 4 2 5 2" xfId="196"/>
    <cellStyle name="常规 13 2 2 4 2 5_2018年各单位业务费和专项经费表" xfId="197"/>
    <cellStyle name="常规 13 2 2 4 2_2018年各单位业务费和专项经费表" xfId="200"/>
    <cellStyle name="常规 13 2 2 5" xfId="175"/>
    <cellStyle name="常规 13 2 2 5 2" xfId="202"/>
    <cellStyle name="常规 13 2 2 5 2 2" xfId="203"/>
    <cellStyle name="常规 13 2 2 5 2 2 2" xfId="204"/>
    <cellStyle name="常规 13 2 2 5 2 2_2018年各单位业务费和专项经费表" xfId="205"/>
    <cellStyle name="常规 13 2 2 5 3" xfId="207"/>
    <cellStyle name="常规 13 2 2 5 3 2" xfId="208"/>
    <cellStyle name="常规 13 2 2 5 3_2018年各单位业务费和专项经费表" xfId="209"/>
    <cellStyle name="常规 13 2 2 6" xfId="211"/>
    <cellStyle name="常规 13 2 2 6 2" xfId="212"/>
    <cellStyle name="常规 13 2 2 6 2 2" xfId="214"/>
    <cellStyle name="常规 13 2 2 6 2_2018年各单位业务费和专项经费表" xfId="217"/>
    <cellStyle name="常规 13 2 2 6 3" xfId="220"/>
    <cellStyle name="常规 13 2 2 6_2018年各单位业务费和专项经费表" xfId="150"/>
    <cellStyle name="常规 13 2 2 7" xfId="221"/>
    <cellStyle name="常规 13 2 2 7 2" xfId="222"/>
    <cellStyle name="常规 13 2 2 7_2018年各单位业务费和专项经费表" xfId="224"/>
    <cellStyle name="常规 13 2 2_2018年各单位业务费和专项经费表" xfId="225"/>
    <cellStyle name="常规 13 2 3" xfId="227"/>
    <cellStyle name="常规 13 2 3 2" xfId="17"/>
    <cellStyle name="常规 13 2 3 2 2" xfId="229"/>
    <cellStyle name="常规 13 2 3 2 2 2" xfId="15"/>
    <cellStyle name="常规 13 2 3 2 2 2 2" xfId="80"/>
    <cellStyle name="常规 13 2 3 2 2 2 2 2" xfId="83"/>
    <cellStyle name="常规 13 2 3 2 2 2 2_2018年各单位业务费和专项经费表" xfId="106"/>
    <cellStyle name="常规 13 2 3 2 2 3" xfId="230"/>
    <cellStyle name="常规 13 2 3 2 2 3 2" xfId="121"/>
    <cellStyle name="常规 13 2 3 2 2 3_2018年各单位业务费和专项经费表" xfId="232"/>
    <cellStyle name="常规 13 2 3 2 3" xfId="233"/>
    <cellStyle name="常规 13 2 3 2 3 2" xfId="235"/>
    <cellStyle name="常规 13 2 3 2 3 2 2" xfId="236"/>
    <cellStyle name="常规 13 2 3 2 3 2 2 2" xfId="226"/>
    <cellStyle name="常规 13 2 3 2 3 2 2_2018年各单位业务费和专项经费表" xfId="237"/>
    <cellStyle name="常规 13 2 3 2 3 3" xfId="238"/>
    <cellStyle name="常规 13 2 3 2 3 3 2" xfId="240"/>
    <cellStyle name="常规 13 2 3 2 3 3_2018年各单位业务费和专项经费表" xfId="242"/>
    <cellStyle name="常规 13 2 3 2 4" xfId="244"/>
    <cellStyle name="常规 13 2 3 2 4 2" xfId="246"/>
    <cellStyle name="常规 13 2 3 2 4 2 2" xfId="194"/>
    <cellStyle name="常规 13 2 3 2 4 2_2018年各单位业务费和专项经费表" xfId="248"/>
    <cellStyle name="常规 13 2 3 2 4 3" xfId="251"/>
    <cellStyle name="常规 13 2 3 2 4_2018年各单位业务费和专项经费表" xfId="253"/>
    <cellStyle name="常规 13 2 3 2 5" xfId="254"/>
    <cellStyle name="常规 13 2 3 2 5 2" xfId="256"/>
    <cellStyle name="常规 13 2 3 2 5 2 2" xfId="258"/>
    <cellStyle name="常规 13 2 3 2 5 2_2018年各单位业务费和专项经费表" xfId="234"/>
    <cellStyle name="常规 13 2 3 2 6" xfId="128"/>
    <cellStyle name="常规 13 2 3 2 6 2" xfId="259"/>
    <cellStyle name="常规 13 2 3 2 6_2018年各单位业务费和专项经费表" xfId="261"/>
    <cellStyle name="常规 13 2 3 2_2018年各单位业务费和专项经费表" xfId="262"/>
    <cellStyle name="常规 13 2 3 3" xfId="264"/>
    <cellStyle name="常规 13 2 3 3 2" xfId="266"/>
    <cellStyle name="常规 13 2 3 3 2 2" xfId="267"/>
    <cellStyle name="常规 13 2 3 3 2 2 2" xfId="268"/>
    <cellStyle name="常规 13 2 3 3 2 2 2 2" xfId="182"/>
    <cellStyle name="常规 13 2 3 3 2 2 2_2018年各单位业务费和专项经费表" xfId="269"/>
    <cellStyle name="常规 13 2 3 3 2 3" xfId="270"/>
    <cellStyle name="常规 13 2 3 3 2 3 2" xfId="272"/>
    <cellStyle name="常规 13 2 3 3 2 3_2018年各单位业务费和专项经费表" xfId="275"/>
    <cellStyle name="常规 13 2 3 3 3" xfId="13"/>
    <cellStyle name="常规 13 2 3 3 3 2" xfId="277"/>
    <cellStyle name="常规 13 2 3 3 3 2 2" xfId="278"/>
    <cellStyle name="常规 13 2 3 3 3 2_2018年各单位业务费和专项经费表" xfId="279"/>
    <cellStyle name="常规 13 2 3 3 3 3" xfId="280"/>
    <cellStyle name="常规 13 2 3 3 3_2018年各单位业务费和专项经费表" xfId="282"/>
    <cellStyle name="常规 13 2 3 3 4" xfId="284"/>
    <cellStyle name="常规 13 2 3 3 4 2" xfId="286"/>
    <cellStyle name="常规 13 2 3 3 4 2 2" xfId="218"/>
    <cellStyle name="常规 13 2 3 3 4 2_2018年各单位业务费和专项经费表" xfId="288"/>
    <cellStyle name="常规 13 2 3 3 5" xfId="290"/>
    <cellStyle name="常规 13 2 3 3 5 2" xfId="294"/>
    <cellStyle name="常规 13 2 3 3 5_2018年各单位业务费和专项经费表" xfId="296"/>
    <cellStyle name="常规 13 2 3 3_2018年各单位业务费和专项经费表" xfId="297"/>
    <cellStyle name="常规 13 2 4" xfId="298"/>
    <cellStyle name="常规 13 2 4 2" xfId="299"/>
    <cellStyle name="常规 13 2 4 2 2" xfId="301"/>
    <cellStyle name="常规 13 2 4 2 2 2" xfId="302"/>
    <cellStyle name="常规 13 2 4 2 2 2 2" xfId="303"/>
    <cellStyle name="常规 13 2 4 2 2 2_2018年各单位业务费和专项经费表" xfId="306"/>
    <cellStyle name="常规 13 2 4 2 3" xfId="308"/>
    <cellStyle name="常规 13 2 4 2 3 2" xfId="309"/>
    <cellStyle name="常规 13 2 4 2 3_2018年各单位业务费和专项经费表" xfId="310"/>
    <cellStyle name="常规 13 2 4 3" xfId="59"/>
    <cellStyle name="常规 13 2 4 3 2" xfId="311"/>
    <cellStyle name="常规 13 2 4 3 2 2" xfId="312"/>
    <cellStyle name="常规 13 2 4 3 2_2018年各单位业务费和专项经费表" xfId="313"/>
    <cellStyle name="常规 13 2 4 3 3" xfId="314"/>
    <cellStyle name="常规 13 2 4 3_2018年各单位业务费和专项经费表" xfId="315"/>
    <cellStyle name="常规 13 2 4 4" xfId="317"/>
    <cellStyle name="常规 13 2 4 4 2" xfId="319"/>
    <cellStyle name="常规 13 2 4 4 2 2" xfId="25"/>
    <cellStyle name="常规 13 2 4 4 2_2018年各单位业务费和专项经费表" xfId="320"/>
    <cellStyle name="常规 13 2 4 5" xfId="321"/>
    <cellStyle name="常规 13 2 4 5 2" xfId="228"/>
    <cellStyle name="常规 13 2 4 5_2018年各单位业务费和专项经费表" xfId="322"/>
    <cellStyle name="常规 13 2 4_2018年各单位业务费和专项经费表" xfId="323"/>
    <cellStyle name="常规 13 2 5" xfId="325"/>
    <cellStyle name="常规 13 2 5 2" xfId="326"/>
    <cellStyle name="常规 13 2 5 2 2" xfId="328"/>
    <cellStyle name="常规 13 2 5 2 2 2" xfId="291"/>
    <cellStyle name="常规 13 2 5 2 2 2 2" xfId="295"/>
    <cellStyle name="常规 13 2 5 2 2 2 2 2" xfId="329"/>
    <cellStyle name="常规 13 2 5 2 2 2 2_2018年各单位业务费和专项经费表" xfId="330"/>
    <cellStyle name="常规 13 2 5 2 2 3" xfId="332"/>
    <cellStyle name="常规 13 2 5 2 2 3 2" xfId="334"/>
    <cellStyle name="常规 13 2 5 2 2 3_2018年各单位业务费和专项经费表" xfId="336"/>
    <cellStyle name="常规 13 2 5 2 3" xfId="337"/>
    <cellStyle name="常规 13 2 5 2 3 2" xfId="155"/>
    <cellStyle name="常规 13 2 5 2 3 2 2" xfId="339"/>
    <cellStyle name="常规 13 2 5 2 3 2_2018年各单位业务费和专项经费表" xfId="10"/>
    <cellStyle name="常规 13 2 5 2 3 3" xfId="340"/>
    <cellStyle name="常规 13 2 5 2 3_2018年各单位业务费和专项经费表" xfId="341"/>
    <cellStyle name="常规 13 2 5 2 4" xfId="342"/>
    <cellStyle name="常规 13 2 5 2 4 2" xfId="36"/>
    <cellStyle name="常规 13 2 5 2 4 2 2" xfId="130"/>
    <cellStyle name="常规 13 2 5 2 4 2_2018年各单位业务费和专项经费表" xfId="163"/>
    <cellStyle name="常规 13 2 5 2 5" xfId="304"/>
    <cellStyle name="常规 13 2 5 2 5 2" xfId="263"/>
    <cellStyle name="常规 13 2 5 2 5_2018年各单位业务费和专项经费表" xfId="345"/>
    <cellStyle name="常规 13 2 5 2_2018年各单位业务费和专项经费表" xfId="347"/>
    <cellStyle name="常规 13 2 6" xfId="349"/>
    <cellStyle name="常规 13 2 6 2" xfId="351"/>
    <cellStyle name="常规 13 2 6 2 2" xfId="352"/>
    <cellStyle name="常规 13 2 6 2 2 2" xfId="353"/>
    <cellStyle name="常规 13 2 6 2 2_2018年各单位业务费和专项经费表" xfId="183"/>
    <cellStyle name="常规 13 2 6 3" xfId="354"/>
    <cellStyle name="常规 13 2 6 3 2" xfId="356"/>
    <cellStyle name="常规 13 2 6 3_2018年各单位业务费和专项经费表" xfId="358"/>
    <cellStyle name="常规 13 2 7" xfId="360"/>
    <cellStyle name="常规 13 2 7 2" xfId="331"/>
    <cellStyle name="常规 13 2 7 2 2" xfId="362"/>
    <cellStyle name="常规 13 2 7 2_2018年各单位业务费和专项经费表" xfId="363"/>
    <cellStyle name="常规 13 2 7 3" xfId="364"/>
    <cellStyle name="常规 13 2 7_2018年各单位业务费和专项经费表" xfId="367"/>
    <cellStyle name="常规 13 2 8" xfId="368"/>
    <cellStyle name="常规 13 2 8 2" xfId="338"/>
    <cellStyle name="常规 13 2 8_2018年各单位业务费和专项经费表" xfId="369"/>
    <cellStyle name="常规 13 2 9" xfId="108"/>
    <cellStyle name="常规 13 2_2018年各单位业务费和专项经费表" xfId="370"/>
    <cellStyle name="常规 2" xfId="112"/>
    <cellStyle name="常规 2 2" xfId="372"/>
    <cellStyle name="常规 2 2 2" xfId="373"/>
    <cellStyle name="常规 2 2 2 2" xfId="374"/>
    <cellStyle name="常规 2 2 2 2 2" xfId="375"/>
    <cellStyle name="常规 2 2 2 2 2 2" xfId="365"/>
    <cellStyle name="常规 2 2 2 2 2 2 2" xfId="377"/>
    <cellStyle name="常规 2 2 2 2 2 2 2 2" xfId="379"/>
    <cellStyle name="常规 2 2 2 2 2 2 2_2018年各单位业务费和专项经费表" xfId="20"/>
    <cellStyle name="常规 2 2 2 2 2 3" xfId="21"/>
    <cellStyle name="常规 2 2 2 2 2 3 2" xfId="26"/>
    <cellStyle name="常规 2 2 2 2 2 3_2018年各单位业务费和专项经费表" xfId="380"/>
    <cellStyle name="常规 2 2 2 2 3" xfId="198"/>
    <cellStyle name="常规 2 2 2 2 3 2" xfId="343"/>
    <cellStyle name="常规 2 2 2 2 3 2 2" xfId="38"/>
    <cellStyle name="常规 2 2 2 2 3 2 2 2" xfId="132"/>
    <cellStyle name="常规 2 2 2 2 3 2 2_2018年各单位业务费和专项经费表" xfId="165"/>
    <cellStyle name="常规 2 2 2 2 3 3" xfId="305"/>
    <cellStyle name="常规 2 2 2 2 3 3 2" xfId="265"/>
    <cellStyle name="常规 2 2 2 2 3 3_2018年各单位业务费和专项经费表" xfId="346"/>
    <cellStyle name="常规 2 2 2 2 4" xfId="381"/>
    <cellStyle name="常规 2 2 2 2 4 2" xfId="382"/>
    <cellStyle name="常规 2 2 2 2 4 2 2" xfId="350"/>
    <cellStyle name="常规 2 2 2 2 4 2_2018年各单位业务费和专项经费表" xfId="383"/>
    <cellStyle name="常规 2 2 2 2 4 3" xfId="283"/>
    <cellStyle name="常规 2 2 2 2 4_2018年各单位业务费和专项经费表" xfId="384"/>
    <cellStyle name="常规 2 2 2 2 5" xfId="385"/>
    <cellStyle name="常规 2 2 2 2 5 2" xfId="386"/>
    <cellStyle name="常规 2 2 2 2 5 2 2" xfId="387"/>
    <cellStyle name="常规 2 2 2 2 5 2_2018年各单位业务费和专项经费表" xfId="388"/>
    <cellStyle name="常规 2 2 2 2 6" xfId="390"/>
    <cellStyle name="常规 2 2 2 2 6 2" xfId="391"/>
    <cellStyle name="常规 2 2 2 2 6_2018年各单位业务费和专项经费表" xfId="392"/>
    <cellStyle name="常规 2 2 2 2_2018年各单位业务费和专项经费表" xfId="393"/>
    <cellStyle name="常规 2 2 2 3" xfId="394"/>
    <cellStyle name="常规 2 2 2 3 2" xfId="53"/>
    <cellStyle name="常规 2 2 2 3 2 2" xfId="55"/>
    <cellStyle name="常规 2 2 2 3 2 2 2" xfId="57"/>
    <cellStyle name="常规 2 2 2 3 2 2 2 2" xfId="61"/>
    <cellStyle name="常规 2 2 2 3 2 2 2_2018年各单位业务费和专项经费表" xfId="63"/>
    <cellStyle name="常规 2 2 2 3 2 3" xfId="65"/>
    <cellStyle name="常规 2 2 2 3 2 3 2" xfId="67"/>
    <cellStyle name="常规 2 2 2 3 2 3_2018年各单位业务费和专项经费表" xfId="69"/>
    <cellStyle name="常规 2 2 2 3 3" xfId="71"/>
    <cellStyle name="常规 2 2 2 3 3 2" xfId="73"/>
    <cellStyle name="常规 2 2 2 3 3 2 2" xfId="75"/>
    <cellStyle name="常规 2 2 2 3 3 2_2018年各单位业务费和专项经费表" xfId="50"/>
    <cellStyle name="常规 2 2 2 3 3 3" xfId="77"/>
    <cellStyle name="常规 2 2 2 3 3_2018年各单位业务费和专项经费表" xfId="79"/>
    <cellStyle name="常规 2 2 2 3 4" xfId="82"/>
    <cellStyle name="常规 2 2 2 3 4 2" xfId="85"/>
    <cellStyle name="常规 2 2 2 3 4 2 2" xfId="87"/>
    <cellStyle name="常规 2 2 2 3 4 2_2018年各单位业务费和专项经费表" xfId="89"/>
    <cellStyle name="常规 2 2 2 3 5" xfId="92"/>
    <cellStyle name="常规 2 2 2 3 5 2" xfId="94"/>
    <cellStyle name="常规 2 2 2 3 5_2018年各单位业务费和专项经费表" xfId="96"/>
    <cellStyle name="常规 2 2 2 3_2018年各单位业务费和专项经费表" xfId="397"/>
    <cellStyle name="常规 2 2 3" xfId="398"/>
    <cellStyle name="常规 2 2 3 2" xfId="249"/>
    <cellStyle name="常规 2 2 3 2 2" xfId="400"/>
    <cellStyle name="常规 2 2 3 2 2 2" xfId="401"/>
    <cellStyle name="常规 2 2 3 2 2 2 2" xfId="34"/>
    <cellStyle name="常规 2 2 3 2 2 2_2018年各单位业务费和专项经费表" xfId="133"/>
    <cellStyle name="常规 2 2 3 2 3" xfId="402"/>
    <cellStyle name="常规 2 2 3 2 3 2" xfId="403"/>
    <cellStyle name="常规 2 2 3 2 3_2018年各单位业务费和专项经费表" xfId="404"/>
    <cellStyle name="常规 2 2 3 3" xfId="405"/>
    <cellStyle name="常规 2 2 3 3 2" xfId="142"/>
    <cellStyle name="常规 2 2 3 3 2 2" xfId="144"/>
    <cellStyle name="常规 2 2 3 3 2_2018年各单位业务费和专项经费表" xfId="146"/>
    <cellStyle name="常规 2 2 3 3 3" xfId="316"/>
    <cellStyle name="常规 2 2 3 3_2018年各单位业务费和专项经费表" xfId="333"/>
    <cellStyle name="常规 2 2 3 4" xfId="406"/>
    <cellStyle name="常规 2 2 3 4 2" xfId="153"/>
    <cellStyle name="常规 2 2 3 4 2 2" xfId="399"/>
    <cellStyle name="常规 2 2 3 4 2_2018年各单位业务费和专项经费表" xfId="407"/>
    <cellStyle name="常规 2 2 3 5" xfId="408"/>
    <cellStyle name="常规 2 2 3 5 2" xfId="409"/>
    <cellStyle name="常规 2 2 3 5_2018年各单位业务费和专项经费表" xfId="7"/>
    <cellStyle name="常规 2 2 3_2018年各单位业务费和专项经费表" xfId="410"/>
    <cellStyle name="常规 2 2 4" xfId="4"/>
    <cellStyle name="常规 2 2 4 2" xfId="411"/>
    <cellStyle name="常规 2 2 4 2 2" xfId="412"/>
    <cellStyle name="常规 2 2 4 2 2 2" xfId="413"/>
    <cellStyle name="常规 2 2 4 2 2 2 2" xfId="414"/>
    <cellStyle name="常规 2 2 4 2 2 2 2 2" xfId="23"/>
    <cellStyle name="常规 2 2 4 2 2 2 2_2018年各单位业务费和专项经费表" xfId="28"/>
    <cellStyle name="常规 2 2 4 2 2 3" xfId="415"/>
    <cellStyle name="常规 2 2 4 2 2 3 2" xfId="395"/>
    <cellStyle name="常规 2 2 4 2 2 3_2018年各单位业务费和专项经费表" xfId="29"/>
    <cellStyle name="常规 2 2 4 2 3" xfId="348"/>
    <cellStyle name="常规 2 2 4 2 3 2" xfId="416"/>
    <cellStyle name="常规 2 2 4 2 3 2 2" xfId="274"/>
    <cellStyle name="常规 2 2 4 2 3 2_2018年各单位业务费和专项经费表" xfId="417"/>
    <cellStyle name="常规 2 2 4 2 3 3" xfId="418"/>
    <cellStyle name="常规 2 2 4 2 3_2018年各单位业务费和专项经费表" xfId="419"/>
    <cellStyle name="常规 2 2 4 2 4" xfId="420"/>
    <cellStyle name="常规 2 2 4 2 4 2" xfId="307"/>
    <cellStyle name="常规 2 2 4 2 4 2 2" xfId="318"/>
    <cellStyle name="常规 2 2 4 2 4 2_2018年各单位业务费和专项经费表" xfId="161"/>
    <cellStyle name="常规 2 2 4 2 5" xfId="422"/>
    <cellStyle name="常规 2 2 4 2 5 2" xfId="424"/>
    <cellStyle name="常规 2 2 4 2 5_2018年各单位业务费和专项经费表" xfId="425"/>
    <cellStyle name="常规 2 2 4 2_2018年各单位业务费和专项经费表" xfId="40"/>
    <cellStyle name="常规 2 2 5" xfId="426"/>
    <cellStyle name="常规 2 2 5 2" xfId="245"/>
    <cellStyle name="常规 2 2 5 2 2" xfId="247"/>
    <cellStyle name="常规 2 2 5 2 2 2" xfId="195"/>
    <cellStyle name="常规 2 2 5 2 2_2018年各单位业务费和专项经费表" xfId="250"/>
    <cellStyle name="常规 2 2 5 3" xfId="255"/>
    <cellStyle name="常规 2 2 5 3 2" xfId="257"/>
    <cellStyle name="常规 2 2 5 3_2018年各单位业务费和专项经费表" xfId="300"/>
    <cellStyle name="常规 2 2 6" xfId="427"/>
    <cellStyle name="常规 2 2 6 2" xfId="285"/>
    <cellStyle name="常规 2 2 6 2 2" xfId="287"/>
    <cellStyle name="常规 2 2 6 2_2018年各单位业务费和专项经费表" xfId="428"/>
    <cellStyle name="常规 2 2 6 3" xfId="292"/>
    <cellStyle name="常规 2 2 6_2018年各单位业务费和专项经费表" xfId="215"/>
    <cellStyle name="常规 2 2 7" xfId="429"/>
    <cellStyle name="常规 2 2 7 2" xfId="430"/>
    <cellStyle name="常规 2 2 7_2018年各单位业务费和专项经费表" xfId="431"/>
    <cellStyle name="常规 2 2_2018年各单位业务费和专项经费表" xfId="335"/>
    <cellStyle name="常规 2 3" xfId="432"/>
    <cellStyle name="常规 2 3 2" xfId="433"/>
    <cellStyle name="常规 2 3 2 2" xfId="206"/>
    <cellStyle name="常规 2 3 2 2 2" xfId="434"/>
    <cellStyle name="常规 2 3 2 2 2 2" xfId="435"/>
    <cellStyle name="常规 2 3 2 2 2 2 2" xfId="436"/>
    <cellStyle name="常规 2 3 2 2 2 2_2018年各单位业务费和专项经费表" xfId="361"/>
    <cellStyle name="常规 2 3 2 2 3" xfId="213"/>
    <cellStyle name="常规 2 3 2 2 3 2" xfId="216"/>
    <cellStyle name="常规 2 3 2 2 3_2018年各单位业务费和专项经费表" xfId="219"/>
    <cellStyle name="常规 2 3 2 3" xfId="324"/>
    <cellStyle name="常规 2 3 2 3 2" xfId="231"/>
    <cellStyle name="常规 2 3 2 3 2 2" xfId="122"/>
    <cellStyle name="常规 2 3 2 3 2 2 2" xfId="124"/>
    <cellStyle name="常规 2 3 2 3 2 2_2018年各单位业务费和专项经费表" xfId="126"/>
    <cellStyle name="常规 2 3 2 3 3" xfId="223"/>
    <cellStyle name="常规 2 3 2 3 3 2" xfId="173"/>
    <cellStyle name="常规 2 3 2 3 3_2018年各单位业务费和专项经费表" xfId="27"/>
    <cellStyle name="常规 2 3 2 4" xfId="437"/>
    <cellStyle name="常规 2 3 2 4 2" xfId="239"/>
    <cellStyle name="常规 2 3 2 4 2 2" xfId="241"/>
    <cellStyle name="常规 2 3 2 4 2_2018年各单位业务费和专项经费表" xfId="243"/>
    <cellStyle name="常规 2 3 2 4 3" xfId="438"/>
    <cellStyle name="常规 2 3 2 4_2018年各单位业务费和专项经费表" xfId="45"/>
    <cellStyle name="常规 2 3 2 5" xfId="98"/>
    <cellStyle name="常规 2 3 2 5 2" xfId="252"/>
    <cellStyle name="常规 2 3 2 5 2 2" xfId="440"/>
    <cellStyle name="常规 2 3 2 5 2_2018年各单位业务费和专项经费表" xfId="148"/>
    <cellStyle name="常规 2 3 2 6" xfId="136"/>
    <cellStyle name="常规 2 3 2 6 2" xfId="138"/>
    <cellStyle name="常规 2 3 2 6_2018年各单位业务费和专项经费表" xfId="140"/>
    <cellStyle name="常规 2 3 2_2018年各单位业务费和专项经费表" xfId="441"/>
    <cellStyle name="常规 2 3 3" xfId="442"/>
    <cellStyle name="常规 2 3 3 2" xfId="443"/>
    <cellStyle name="常规 2 3 3 2 2" xfId="445"/>
    <cellStyle name="常规 2 3 3 2 2 2" xfId="446"/>
    <cellStyle name="常规 2 3 3 2 2 2 2" xfId="3"/>
    <cellStyle name="常规 2 3 3 2 2 2_2018年各单位业务费和专项经费表" xfId="447"/>
    <cellStyle name="常规 2 3 3 2 3" xfId="448"/>
    <cellStyle name="常规 2 3 3 2 3 2" xfId="423"/>
    <cellStyle name="常规 2 3 3 2 3_2018年各单位业务费和专项经费表" xfId="396"/>
    <cellStyle name="常规 2 3 3 3" xfId="449"/>
    <cellStyle name="常规 2 3 3 3 2" xfId="271"/>
    <cellStyle name="常规 2 3 3 3 2 2" xfId="273"/>
    <cellStyle name="常规 2 3 3 3 2_2018年各单位业务费和专项经费表" xfId="276"/>
    <cellStyle name="常规 2 3 3 3 3" xfId="450"/>
    <cellStyle name="常规 2 3 3 3_2018年各单位业务费和专项经费表" xfId="58"/>
    <cellStyle name="常规 2 3 3 4" xfId="191"/>
    <cellStyle name="常规 2 3 3 4 2" xfId="281"/>
    <cellStyle name="常规 2 3 3 4 2 2" xfId="210"/>
    <cellStyle name="常规 2 3 3 4 2_2018年各单位业务费和专项经费表" xfId="444"/>
    <cellStyle name="常规 2 3 3 5" xfId="451"/>
    <cellStyle name="常规 2 3 3 5 2" xfId="452"/>
    <cellStyle name="常规 2 3 3 5_2018年各单位业务费和专项经费表" xfId="327"/>
    <cellStyle name="常规 2 3 3_2018年各单位业务费和专项经费表" xfId="453"/>
    <cellStyle name="常规 2 4" xfId="371"/>
    <cellStyle name="常规 2 4 2" xfId="454"/>
    <cellStyle name="常规 2 4 2 2" xfId="289"/>
    <cellStyle name="常规 2 4 2 2 2" xfId="455"/>
    <cellStyle name="常规 2 4 2 2 2 2" xfId="201"/>
    <cellStyle name="常规 2 4 2 2 2_2018年各单位业务费和专项经费表" xfId="2"/>
    <cellStyle name="常规 2 4 2 3" xfId="389"/>
    <cellStyle name="常规 2 4 2 3 2" xfId="456"/>
    <cellStyle name="常规 2 4 2 3_2018年各单位业务费和专项经费表" xfId="104"/>
    <cellStyle name="常规 2 4 3" xfId="457"/>
    <cellStyle name="常规 2 4 3 2" xfId="355"/>
    <cellStyle name="常规 2 4 3 2 2" xfId="357"/>
    <cellStyle name="常规 2 4 3 2_2018年各单位业务费和专项经费表" xfId="359"/>
    <cellStyle name="常规 2 4 3 3" xfId="458"/>
    <cellStyle name="常规 2 4 3_2018年各单位业务费和专项经费表" xfId="459"/>
    <cellStyle name="常规 2 4 4" xfId="376"/>
    <cellStyle name="常规 2 4 4 2" xfId="366"/>
    <cellStyle name="常规 2 4 4 2 2" xfId="378"/>
    <cellStyle name="常规 2 4 4 2_2018年各单位业务费和专项经费表" xfId="19"/>
    <cellStyle name="常规 2 4 5" xfId="199"/>
    <cellStyle name="常规 2 4 5 2" xfId="344"/>
    <cellStyle name="常规 2 4 5_2018年各单位业务费和专项经费表" xfId="178"/>
    <cellStyle name="常规 2 4_2018年各单位业务费和专项经费表" xfId="24"/>
    <cellStyle name="常规 2 5" xfId="460"/>
    <cellStyle name="常规 2 5 2" xfId="461"/>
    <cellStyle name="常规 2 5 2 2" xfId="462"/>
    <cellStyle name="常规 2 5 2 2 2" xfId="129"/>
    <cellStyle name="常规 2 5 2 2_2018年各单位业务费和专项经费表" xfId="260"/>
    <cellStyle name="常规 2 5 3" xfId="51"/>
    <cellStyle name="常规 2 5 3 2" xfId="32"/>
    <cellStyle name="常规 2 5 3_2018年各单位业务费和专项经费表" xfId="421"/>
    <cellStyle name="常规 2 6" xfId="187"/>
    <cellStyle name="常规 2 6 2" xfId="189"/>
    <cellStyle name="常规 2 6 2 2" xfId="463"/>
    <cellStyle name="常规 2 6 2_2018年各单位业务费和专项经费表" xfId="439"/>
    <cellStyle name="常规 2 6 3" xfId="101"/>
    <cellStyle name="常规 2 6_2018年各单位业务费和专项经费表" xfId="192"/>
    <cellStyle name="常规 2 7" xfId="464"/>
    <cellStyle name="常规 2 7 2" xfId="90"/>
    <cellStyle name="常规 2 7_2018年各单位业务费和专项经费表" xfId="293"/>
    <cellStyle name="常规 2 8" xfId="465"/>
    <cellStyle name="常规 2_2018年各单位业务费和专项经费表" xfId="466"/>
    <cellStyle name="常规 3" xfId="467"/>
    <cellStyle name="常规 4" xfId="468"/>
    <cellStyle name="常规 4 2 2" xfId="469"/>
    <cellStyle name="常规 5" xfId="470"/>
    <cellStyle name="常规 6" xfId="471"/>
    <cellStyle name="常规 7" xfId="472"/>
    <cellStyle name="常规 8" xfId="473"/>
    <cellStyle name="常规 9" xfId="474"/>
  </cellStyles>
  <dxfs count="1"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-2020&#24180;&#39044;&#31639;&#20844;&#24320;&#34917;&#20805;&#36164;&#26009;\2019-2020&#24180;&#39044;&#31639;&#20844;&#24320;&#65288;&#26356;&#26032;&#65289;\2019&#24180;&#22320;&#26041;&#36130;&#25919;&#39044;&#31639;&#34920;&#65288;&#24102;&#20844;&#24335;&#65292;&#23450;&#65289;(&#26032;&#37045;&#19978;&#25253;&#27491;&#312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九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9"/>
  <sheetViews>
    <sheetView topLeftCell="A7" workbookViewId="0">
      <selection activeCell="A17" sqref="A17"/>
    </sheetView>
  </sheetViews>
  <sheetFormatPr defaultColWidth="9" defaultRowHeight="35.25" customHeight="1"/>
  <cols>
    <col min="1" max="1" width="79" style="166" customWidth="1"/>
  </cols>
  <sheetData>
    <row r="1" spans="1:1" ht="60" customHeight="1">
      <c r="A1" s="167" t="s">
        <v>0</v>
      </c>
    </row>
    <row r="2" spans="1:1" s="165" customFormat="1" ht="45" customHeight="1">
      <c r="A2" s="168" t="s">
        <v>1</v>
      </c>
    </row>
    <row r="3" spans="1:1" s="165" customFormat="1" ht="35.25" customHeight="1">
      <c r="A3" s="168" t="s">
        <v>2</v>
      </c>
    </row>
    <row r="4" spans="1:1" s="165" customFormat="1" ht="35.25" customHeight="1">
      <c r="A4" s="168" t="s">
        <v>3</v>
      </c>
    </row>
    <row r="5" spans="1:1" s="165" customFormat="1" ht="35.25" customHeight="1">
      <c r="A5" s="168" t="s">
        <v>4</v>
      </c>
    </row>
    <row r="6" spans="1:1" s="165" customFormat="1" ht="35.25" customHeight="1">
      <c r="A6" s="168" t="s">
        <v>5</v>
      </c>
    </row>
    <row r="7" spans="1:1" s="165" customFormat="1" ht="35.25" customHeight="1">
      <c r="A7" s="168" t="s">
        <v>6</v>
      </c>
    </row>
    <row r="8" spans="1:1" s="165" customFormat="1" ht="35.25" customHeight="1">
      <c r="A8" s="168" t="s">
        <v>7</v>
      </c>
    </row>
    <row r="9" spans="1:1" s="165" customFormat="1" ht="35.25" customHeight="1">
      <c r="A9" s="168" t="s">
        <v>8</v>
      </c>
    </row>
    <row r="10" spans="1:1" s="165" customFormat="1" ht="35.25" customHeight="1">
      <c r="A10" s="168" t="s">
        <v>9</v>
      </c>
    </row>
    <row r="11" spans="1:1" s="165" customFormat="1" ht="35.25" customHeight="1">
      <c r="A11" s="168" t="s">
        <v>10</v>
      </c>
    </row>
    <row r="12" spans="1:1" ht="35.25" customHeight="1">
      <c r="A12" s="168" t="s">
        <v>11</v>
      </c>
    </row>
    <row r="13" spans="1:1" ht="35.25" customHeight="1">
      <c r="A13" s="168" t="s">
        <v>12</v>
      </c>
    </row>
    <row r="14" spans="1:1" ht="35.25" customHeight="1">
      <c r="A14" s="168" t="s">
        <v>13</v>
      </c>
    </row>
    <row r="15" spans="1:1" ht="35.25" customHeight="1">
      <c r="A15" s="168" t="s">
        <v>14</v>
      </c>
    </row>
    <row r="16" spans="1:1" ht="35.25" customHeight="1">
      <c r="A16" s="168" t="s">
        <v>15</v>
      </c>
    </row>
    <row r="17" spans="1:1" ht="35.25" customHeight="1">
      <c r="A17" s="168" t="s">
        <v>16</v>
      </c>
    </row>
    <row r="18" spans="1:1" ht="35.25" customHeight="1">
      <c r="A18" s="168" t="s">
        <v>17</v>
      </c>
    </row>
    <row r="19" spans="1:1" ht="35.25" customHeight="1">
      <c r="A19" s="168" t="s">
        <v>18</v>
      </c>
    </row>
  </sheetData>
  <phoneticPr fontId="4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F20" sqref="F19:F20"/>
    </sheetView>
  </sheetViews>
  <sheetFormatPr defaultColWidth="9" defaultRowHeight="14.25"/>
  <cols>
    <col min="1" max="1" width="19.375" style="140" customWidth="1"/>
    <col min="2" max="5" width="9" style="140"/>
    <col min="6" max="6" width="21.75" style="140" customWidth="1"/>
    <col min="7" max="16384" width="9" style="140"/>
  </cols>
  <sheetData>
    <row r="1" spans="1:10" ht="27">
      <c r="A1" s="169" t="s">
        <v>19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22.5" customHeight="1">
      <c r="A2" s="141" t="s">
        <v>20</v>
      </c>
      <c r="B2" s="141"/>
      <c r="C2" s="141"/>
      <c r="D2" s="170"/>
      <c r="E2" s="170"/>
      <c r="F2" s="170"/>
      <c r="G2" s="141"/>
      <c r="H2" s="141"/>
      <c r="I2" s="171" t="s">
        <v>21</v>
      </c>
      <c r="J2" s="171"/>
    </row>
    <row r="3" spans="1:10" ht="36" customHeight="1">
      <c r="A3" s="142" t="s">
        <v>22</v>
      </c>
      <c r="B3" s="142" t="s">
        <v>23</v>
      </c>
      <c r="C3" s="142" t="s">
        <v>24</v>
      </c>
      <c r="D3" s="142" t="s">
        <v>25</v>
      </c>
      <c r="E3" s="142" t="s">
        <v>26</v>
      </c>
      <c r="F3" s="142" t="s">
        <v>22</v>
      </c>
      <c r="G3" s="142" t="s">
        <v>23</v>
      </c>
      <c r="H3" s="142" t="s">
        <v>24</v>
      </c>
      <c r="I3" s="142" t="s">
        <v>25</v>
      </c>
      <c r="J3" s="142" t="s">
        <v>27</v>
      </c>
    </row>
    <row r="4" spans="1:10" ht="21.75" customHeight="1">
      <c r="A4" s="143" t="s">
        <v>28</v>
      </c>
      <c r="B4" s="144">
        <f>SUM(B5:B14)</f>
        <v>42200</v>
      </c>
      <c r="C4" s="144">
        <f>SUM(C5:C14)</f>
        <v>45120</v>
      </c>
      <c r="D4" s="145">
        <f>ROUND((C4-B4)/B4,4)</f>
        <v>6.9199999999999998E-2</v>
      </c>
      <c r="E4" s="146"/>
      <c r="F4" s="147" t="s">
        <v>29</v>
      </c>
      <c r="G4" s="144">
        <v>4360</v>
      </c>
      <c r="H4" s="144">
        <v>3710</v>
      </c>
      <c r="I4" s="145">
        <f>ROUND((H4-G4)/G4,4)</f>
        <v>-0.14910000000000001</v>
      </c>
      <c r="J4" s="164"/>
    </row>
    <row r="5" spans="1:10" ht="21.75" customHeight="1">
      <c r="A5" s="148" t="s">
        <v>30</v>
      </c>
      <c r="B5" s="144">
        <v>16428</v>
      </c>
      <c r="C5" s="149">
        <v>17488</v>
      </c>
      <c r="D5" s="145">
        <f t="shared" ref="D5:D21" si="0">ROUND((C5-B5)/B5,4)</f>
        <v>6.4500000000000002E-2</v>
      </c>
      <c r="E5" s="146"/>
      <c r="F5" s="150" t="s">
        <v>31</v>
      </c>
      <c r="G5" s="144">
        <v>600</v>
      </c>
      <c r="H5" s="144">
        <v>630</v>
      </c>
      <c r="I5" s="145">
        <f t="shared" ref="I5:I21" si="1">ROUND((H5-G5)/G5,4)</f>
        <v>0.05</v>
      </c>
      <c r="J5" s="146"/>
    </row>
    <row r="6" spans="1:10" ht="21.75" customHeight="1">
      <c r="A6" s="148" t="s">
        <v>32</v>
      </c>
      <c r="B6" s="144">
        <v>2060</v>
      </c>
      <c r="C6" s="149">
        <v>2240</v>
      </c>
      <c r="D6" s="145">
        <f t="shared" si="0"/>
        <v>8.7400000000000005E-2</v>
      </c>
      <c r="E6" s="146"/>
      <c r="F6" s="150" t="s">
        <v>33</v>
      </c>
      <c r="G6" s="144">
        <v>761</v>
      </c>
      <c r="H6" s="144">
        <v>800</v>
      </c>
      <c r="I6" s="145">
        <f t="shared" si="1"/>
        <v>5.1200000000000002E-2</v>
      </c>
      <c r="J6" s="146"/>
    </row>
    <row r="7" spans="1:10" ht="21.75" customHeight="1">
      <c r="A7" s="148" t="s">
        <v>34</v>
      </c>
      <c r="B7" s="144">
        <v>1914</v>
      </c>
      <c r="C7" s="149">
        <v>2421</v>
      </c>
      <c r="D7" s="145">
        <f t="shared" si="0"/>
        <v>0.26490000000000002</v>
      </c>
      <c r="E7" s="146"/>
      <c r="F7" s="151" t="s">
        <v>35</v>
      </c>
      <c r="G7" s="144">
        <v>1220</v>
      </c>
      <c r="H7" s="144">
        <v>1280</v>
      </c>
      <c r="I7" s="145">
        <f t="shared" si="1"/>
        <v>4.9200000000000001E-2</v>
      </c>
      <c r="J7" s="146"/>
    </row>
    <row r="8" spans="1:10" ht="21.75" customHeight="1">
      <c r="A8" s="148" t="s">
        <v>36</v>
      </c>
      <c r="B8" s="144">
        <v>4014</v>
      </c>
      <c r="C8" s="149">
        <v>4068</v>
      </c>
      <c r="D8" s="145">
        <f t="shared" si="0"/>
        <v>1.35E-2</v>
      </c>
      <c r="E8" s="146"/>
      <c r="F8" s="148" t="s">
        <v>37</v>
      </c>
      <c r="G8" s="144">
        <v>78</v>
      </c>
      <c r="H8" s="144">
        <v>60</v>
      </c>
      <c r="I8" s="145">
        <f t="shared" si="1"/>
        <v>-0.23080000000000001</v>
      </c>
      <c r="J8" s="146"/>
    </row>
    <row r="9" spans="1:10" ht="21.75" customHeight="1">
      <c r="A9" s="148" t="s">
        <v>38</v>
      </c>
      <c r="B9" s="144">
        <v>5498</v>
      </c>
      <c r="C9" s="149">
        <v>5310</v>
      </c>
      <c r="D9" s="145">
        <f t="shared" si="0"/>
        <v>-3.4200000000000001E-2</v>
      </c>
      <c r="E9" s="146"/>
      <c r="F9" s="147"/>
      <c r="G9" s="144"/>
      <c r="H9" s="144"/>
      <c r="I9" s="145"/>
      <c r="J9" s="164"/>
    </row>
    <row r="10" spans="1:10" ht="21.75" customHeight="1">
      <c r="A10" s="148" t="s">
        <v>39</v>
      </c>
      <c r="B10" s="144">
        <v>5500</v>
      </c>
      <c r="C10" s="149">
        <v>6210</v>
      </c>
      <c r="D10" s="145">
        <f t="shared" si="0"/>
        <v>0.12909999999999999</v>
      </c>
      <c r="E10" s="146"/>
      <c r="F10" s="152" t="s">
        <v>40</v>
      </c>
      <c r="G10" s="144">
        <f>B4+B17</f>
        <v>65600</v>
      </c>
      <c r="H10" s="144">
        <f>C4+C17</f>
        <v>68880</v>
      </c>
      <c r="I10" s="145">
        <f t="shared" si="1"/>
        <v>0.05</v>
      </c>
      <c r="J10" s="164"/>
    </row>
    <row r="11" spans="1:10" ht="21.75" customHeight="1">
      <c r="A11" s="148" t="s">
        <v>41</v>
      </c>
      <c r="B11" s="144">
        <v>600</v>
      </c>
      <c r="C11" s="149">
        <v>653</v>
      </c>
      <c r="D11" s="145">
        <f t="shared" si="0"/>
        <v>8.8300000000000003E-2</v>
      </c>
      <c r="E11" s="146"/>
      <c r="F11" s="152"/>
      <c r="G11" s="144"/>
      <c r="H11" s="144"/>
      <c r="I11" s="145"/>
      <c r="J11" s="164"/>
    </row>
    <row r="12" spans="1:10" ht="21.75" customHeight="1">
      <c r="A12" s="148" t="s">
        <v>42</v>
      </c>
      <c r="B12" s="144">
        <v>770</v>
      </c>
      <c r="C12" s="149">
        <v>837</v>
      </c>
      <c r="D12" s="145">
        <f t="shared" si="0"/>
        <v>8.6999999999999994E-2</v>
      </c>
      <c r="E12" s="146"/>
      <c r="F12" s="153" t="s">
        <v>43</v>
      </c>
      <c r="G12" s="144">
        <v>27379</v>
      </c>
      <c r="H12" s="144">
        <v>29147</v>
      </c>
      <c r="I12" s="145">
        <f t="shared" si="1"/>
        <v>6.4600000000000005E-2</v>
      </c>
      <c r="J12" s="146"/>
    </row>
    <row r="13" spans="1:10" ht="21.75" customHeight="1">
      <c r="A13" s="148" t="s">
        <v>44</v>
      </c>
      <c r="B13" s="144">
        <v>56</v>
      </c>
      <c r="C13" s="149">
        <v>63</v>
      </c>
      <c r="D13" s="145">
        <f t="shared" si="0"/>
        <v>0.125</v>
      </c>
      <c r="E13" s="146"/>
      <c r="F13" s="154" t="s">
        <v>45</v>
      </c>
      <c r="G13" s="144">
        <v>15249</v>
      </c>
      <c r="H13" s="144">
        <v>16681</v>
      </c>
      <c r="I13" s="145">
        <f t="shared" si="1"/>
        <v>9.3899999999999997E-2</v>
      </c>
      <c r="J13" s="146"/>
    </row>
    <row r="14" spans="1:10" ht="21.75" customHeight="1">
      <c r="A14" s="148" t="s">
        <v>46</v>
      </c>
      <c r="B14" s="155">
        <v>5360</v>
      </c>
      <c r="C14" s="155">
        <v>5830</v>
      </c>
      <c r="D14" s="145">
        <f t="shared" si="0"/>
        <v>8.77E-2</v>
      </c>
      <c r="E14" s="146"/>
      <c r="F14" s="153" t="s">
        <v>47</v>
      </c>
      <c r="G14" s="144">
        <v>18</v>
      </c>
      <c r="H14" s="144">
        <v>20</v>
      </c>
      <c r="I14" s="145">
        <f t="shared" si="1"/>
        <v>0.1111</v>
      </c>
      <c r="J14" s="146"/>
    </row>
    <row r="15" spans="1:10" ht="21.75" customHeight="1">
      <c r="A15" s="148"/>
      <c r="B15" s="144"/>
      <c r="C15" s="156"/>
      <c r="D15" s="145"/>
      <c r="E15" s="146"/>
      <c r="F15" s="153" t="s">
        <v>48</v>
      </c>
      <c r="G15" s="144">
        <v>24</v>
      </c>
      <c r="H15" s="144">
        <f>90-63</f>
        <v>27</v>
      </c>
      <c r="I15" s="145">
        <f t="shared" si="1"/>
        <v>0.125</v>
      </c>
      <c r="J15" s="146"/>
    </row>
    <row r="16" spans="1:10" ht="21.75" customHeight="1">
      <c r="A16" s="148"/>
      <c r="B16" s="144"/>
      <c r="C16" s="156"/>
      <c r="D16" s="145"/>
      <c r="E16" s="146"/>
      <c r="F16" s="157" t="s">
        <v>49</v>
      </c>
      <c r="G16" s="144">
        <v>330</v>
      </c>
      <c r="H16" s="144">
        <f>1195-837</f>
        <v>358</v>
      </c>
      <c r="I16" s="145">
        <f t="shared" si="1"/>
        <v>8.48E-2</v>
      </c>
      <c r="J16" s="146"/>
    </row>
    <row r="17" spans="1:10" ht="21.75" customHeight="1">
      <c r="A17" s="143" t="s">
        <v>50</v>
      </c>
      <c r="B17" s="144">
        <f>B18+B19+B20+G4+G8+B21</f>
        <v>23400</v>
      </c>
      <c r="C17" s="144">
        <f>C18+C19+C20+H4+H8+C21</f>
        <v>23760</v>
      </c>
      <c r="D17" s="145">
        <f t="shared" si="0"/>
        <v>1.54E-2</v>
      </c>
      <c r="E17" s="146"/>
      <c r="F17" s="153" t="s">
        <v>51</v>
      </c>
      <c r="G17" s="144">
        <v>200</v>
      </c>
      <c r="H17" s="144">
        <f>870-653</f>
        <v>217</v>
      </c>
      <c r="I17" s="145">
        <f t="shared" si="1"/>
        <v>8.5000000000000006E-2</v>
      </c>
      <c r="J17" s="146"/>
    </row>
    <row r="18" spans="1:10" ht="21.75" customHeight="1">
      <c r="A18" s="148" t="s">
        <v>52</v>
      </c>
      <c r="B18" s="144">
        <v>4500</v>
      </c>
      <c r="C18" s="144">
        <v>9000</v>
      </c>
      <c r="D18" s="145">
        <f t="shared" si="0"/>
        <v>1</v>
      </c>
      <c r="E18" s="146"/>
      <c r="F18" s="143"/>
      <c r="G18" s="144"/>
      <c r="H18" s="144"/>
      <c r="I18" s="145"/>
      <c r="J18" s="146"/>
    </row>
    <row r="19" spans="1:10" ht="21.75" customHeight="1">
      <c r="A19" s="148" t="s">
        <v>53</v>
      </c>
      <c r="B19" s="144">
        <v>4000</v>
      </c>
      <c r="C19" s="144">
        <v>3000</v>
      </c>
      <c r="D19" s="145">
        <f t="shared" si="0"/>
        <v>-0.25</v>
      </c>
      <c r="E19" s="146"/>
      <c r="F19" s="158" t="s">
        <v>54</v>
      </c>
      <c r="G19" s="144">
        <f>SUM(G20:G21)</f>
        <v>108800</v>
      </c>
      <c r="H19" s="144">
        <f>SUM(H20:H21)</f>
        <v>115330</v>
      </c>
      <c r="I19" s="145">
        <f t="shared" si="1"/>
        <v>0.06</v>
      </c>
      <c r="J19" s="146"/>
    </row>
    <row r="20" spans="1:10" ht="21.75" customHeight="1">
      <c r="A20" s="148" t="s">
        <v>55</v>
      </c>
      <c r="B20" s="144">
        <v>9622</v>
      </c>
      <c r="C20" s="144">
        <v>7910</v>
      </c>
      <c r="D20" s="145">
        <f t="shared" si="0"/>
        <v>-0.1779</v>
      </c>
      <c r="E20" s="146"/>
      <c r="F20" s="159" t="s">
        <v>56</v>
      </c>
      <c r="G20" s="160">
        <v>85400</v>
      </c>
      <c r="H20" s="160">
        <v>91570</v>
      </c>
      <c r="I20" s="145">
        <f t="shared" si="1"/>
        <v>7.22E-2</v>
      </c>
      <c r="J20" s="146"/>
    </row>
    <row r="21" spans="1:10" ht="21.75" customHeight="1">
      <c r="A21" s="148" t="s">
        <v>57</v>
      </c>
      <c r="B21" s="144">
        <v>840</v>
      </c>
      <c r="C21" s="144">
        <v>80</v>
      </c>
      <c r="D21" s="145">
        <f t="shared" si="0"/>
        <v>-0.90480000000000005</v>
      </c>
      <c r="E21" s="146"/>
      <c r="F21" s="150" t="s">
        <v>58</v>
      </c>
      <c r="G21" s="144">
        <v>23400</v>
      </c>
      <c r="H21" s="144">
        <v>23760</v>
      </c>
      <c r="I21" s="145">
        <f t="shared" si="1"/>
        <v>1.54E-2</v>
      </c>
      <c r="J21" s="146"/>
    </row>
    <row r="22" spans="1:10">
      <c r="A22" s="161"/>
      <c r="B22" s="161"/>
      <c r="C22" s="161"/>
      <c r="D22" s="161"/>
      <c r="E22" s="161"/>
      <c r="F22" s="161"/>
      <c r="G22" s="161"/>
      <c r="H22" s="161"/>
      <c r="I22" s="161"/>
      <c r="J22" s="161"/>
    </row>
    <row r="24" spans="1:10">
      <c r="A24" s="162"/>
      <c r="B24" s="162"/>
      <c r="C24" s="162"/>
      <c r="D24" s="162"/>
      <c r="E24" s="162"/>
      <c r="F24" s="162"/>
      <c r="G24" s="162"/>
      <c r="H24" s="163"/>
      <c r="I24" s="162"/>
      <c r="J24" s="162"/>
    </row>
  </sheetData>
  <mergeCells count="3">
    <mergeCell ref="A1:J1"/>
    <mergeCell ref="D2:F2"/>
    <mergeCell ref="I2:J2"/>
  </mergeCells>
  <phoneticPr fontId="41" type="noConversion"/>
  <printOptions horizontalCentered="1"/>
  <pageMargins left="0.74803149606299202" right="0.74803149606299202" top="0.78740157480314998" bottom="0.39370078740157499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469"/>
  <sheetViews>
    <sheetView showZeros="0" topLeftCell="AR440" workbookViewId="0">
      <selection activeCell="BA446" sqref="BA446"/>
    </sheetView>
  </sheetViews>
  <sheetFormatPr defaultColWidth="9" defaultRowHeight="14.25"/>
  <cols>
    <col min="1" max="1" width="4.25" style="114" customWidth="1"/>
    <col min="2" max="2" width="4.125" style="114" customWidth="1"/>
    <col min="3" max="3" width="3.875" style="114" customWidth="1"/>
    <col min="4" max="4" width="14" style="114" customWidth="1"/>
    <col min="5" max="5" width="8.375" style="114" customWidth="1"/>
    <col min="6" max="6" width="8.125" style="114" customWidth="1"/>
    <col min="7" max="7" width="5.75" style="114" customWidth="1"/>
    <col min="8" max="8" width="6.625" style="114" customWidth="1"/>
    <col min="9" max="9" width="10.375" style="114" customWidth="1"/>
    <col min="10" max="10" width="4.625" style="114" customWidth="1"/>
    <col min="11" max="11" width="6.125" style="114" customWidth="1"/>
    <col min="12" max="14" width="4.625" style="114" customWidth="1"/>
    <col min="15" max="15" width="6.125" style="114" customWidth="1"/>
    <col min="16" max="23" width="4.625" style="114" customWidth="1"/>
    <col min="24" max="26" width="4.75" style="114" customWidth="1"/>
    <col min="27" max="27" width="10.375" style="114" customWidth="1"/>
    <col min="28" max="28" width="8.625" style="114" customWidth="1"/>
    <col min="29" max="29" width="4.625" style="137" customWidth="1"/>
    <col min="30" max="55" width="5.5" style="114" customWidth="1"/>
    <col min="56" max="56" width="5.75" style="114" customWidth="1"/>
    <col min="57" max="57" width="5.375" style="114" customWidth="1"/>
    <col min="58" max="58" width="5.875" style="114" customWidth="1"/>
    <col min="59" max="59" width="5.625" style="114" customWidth="1"/>
    <col min="60" max="61" width="4.625" style="114" customWidth="1"/>
    <col min="62" max="62" width="4.5" style="114" customWidth="1"/>
    <col min="63" max="63" width="3.875" style="114" customWidth="1"/>
    <col min="64" max="64" width="4.625" style="114" customWidth="1"/>
    <col min="65" max="66" width="4.375" style="114" customWidth="1"/>
    <col min="67" max="68" width="4.5" style="114" customWidth="1"/>
    <col min="69" max="69" width="5.25" style="114" customWidth="1"/>
    <col min="70" max="70" width="6.25" style="114" customWidth="1"/>
    <col min="71" max="71" width="6.5" style="114" customWidth="1"/>
    <col min="72" max="72" width="7.125" style="114" customWidth="1"/>
    <col min="73" max="16384" width="9" style="114"/>
  </cols>
  <sheetData>
    <row r="1" spans="1:72" ht="29.1" customHeight="1">
      <c r="A1" s="139" t="s">
        <v>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72" t="s">
        <v>59</v>
      </c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</row>
    <row r="2" spans="1:72" ht="20.100000000000001" customHeight="1">
      <c r="A2" s="118" t="s">
        <v>60</v>
      </c>
      <c r="B2" s="119"/>
      <c r="C2" s="119"/>
      <c r="D2" s="119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6"/>
      <c r="U2" s="173" t="s">
        <v>61</v>
      </c>
      <c r="V2" s="173"/>
      <c r="W2" s="173"/>
      <c r="X2" s="118" t="s">
        <v>62</v>
      </c>
      <c r="Y2" s="119"/>
      <c r="Z2" s="119"/>
      <c r="AA2" s="119"/>
      <c r="AB2" s="118"/>
      <c r="AC2" s="128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6"/>
      <c r="BR2" s="174" t="s">
        <v>61</v>
      </c>
      <c r="BS2" s="174"/>
      <c r="BT2" s="174"/>
    </row>
    <row r="3" spans="1:72" ht="15.75" customHeight="1">
      <c r="A3" s="181" t="s">
        <v>63</v>
      </c>
      <c r="B3" s="181"/>
      <c r="C3" s="181"/>
      <c r="D3" s="181"/>
      <c r="E3" s="175" t="s">
        <v>64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81" t="s">
        <v>63</v>
      </c>
      <c r="Y3" s="181"/>
      <c r="Z3" s="181"/>
      <c r="AA3" s="181"/>
      <c r="AB3" s="175" t="s">
        <v>64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7"/>
      <c r="BR3" s="181" t="s">
        <v>65</v>
      </c>
      <c r="BS3" s="181" t="s">
        <v>66</v>
      </c>
      <c r="BT3" s="181" t="s">
        <v>67</v>
      </c>
    </row>
    <row r="4" spans="1:72" ht="35.25" customHeight="1">
      <c r="A4" s="181"/>
      <c r="B4" s="181"/>
      <c r="C4" s="181"/>
      <c r="D4" s="181"/>
      <c r="E4" s="182" t="s">
        <v>68</v>
      </c>
      <c r="F4" s="178" t="s">
        <v>69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80"/>
      <c r="X4" s="181"/>
      <c r="Y4" s="181"/>
      <c r="Z4" s="181"/>
      <c r="AA4" s="181"/>
      <c r="AB4" s="178" t="s">
        <v>70</v>
      </c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5" t="s">
        <v>71</v>
      </c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7"/>
      <c r="BR4" s="181"/>
      <c r="BS4" s="181"/>
      <c r="BT4" s="181"/>
    </row>
    <row r="5" spans="1:72" ht="25.5" customHeight="1">
      <c r="A5" s="181"/>
      <c r="B5" s="181"/>
      <c r="C5" s="181"/>
      <c r="D5" s="181"/>
      <c r="E5" s="183"/>
      <c r="F5" s="181" t="s">
        <v>72</v>
      </c>
      <c r="G5" s="181" t="s">
        <v>73</v>
      </c>
      <c r="H5" s="175" t="s">
        <v>74</v>
      </c>
      <c r="I5" s="176"/>
      <c r="J5" s="176"/>
      <c r="K5" s="176"/>
      <c r="L5" s="177"/>
      <c r="M5" s="181" t="s">
        <v>75</v>
      </c>
      <c r="N5" s="182" t="s">
        <v>76</v>
      </c>
      <c r="O5" s="185" t="s">
        <v>77</v>
      </c>
      <c r="P5" s="185" t="s">
        <v>78</v>
      </c>
      <c r="Q5" s="185" t="s">
        <v>79</v>
      </c>
      <c r="R5" s="185" t="s">
        <v>80</v>
      </c>
      <c r="S5" s="186" t="s">
        <v>81</v>
      </c>
      <c r="T5" s="185" t="s">
        <v>82</v>
      </c>
      <c r="U5" s="186" t="s">
        <v>83</v>
      </c>
      <c r="V5" s="186" t="s">
        <v>84</v>
      </c>
      <c r="W5" s="185" t="s">
        <v>85</v>
      </c>
      <c r="X5" s="181"/>
      <c r="Y5" s="181"/>
      <c r="Z5" s="181"/>
      <c r="AA5" s="181"/>
      <c r="AB5" s="185" t="s">
        <v>72</v>
      </c>
      <c r="AC5" s="188" t="s">
        <v>86</v>
      </c>
      <c r="AD5" s="190" t="s">
        <v>87</v>
      </c>
      <c r="AE5" s="190" t="s">
        <v>88</v>
      </c>
      <c r="AF5" s="190" t="s">
        <v>89</v>
      </c>
      <c r="AG5" s="190" t="s">
        <v>90</v>
      </c>
      <c r="AH5" s="190" t="s">
        <v>91</v>
      </c>
      <c r="AI5" s="190" t="s">
        <v>92</v>
      </c>
      <c r="AJ5" s="190" t="s">
        <v>93</v>
      </c>
      <c r="AK5" s="190" t="s">
        <v>94</v>
      </c>
      <c r="AL5" s="190" t="s">
        <v>95</v>
      </c>
      <c r="AM5" s="190" t="s">
        <v>96</v>
      </c>
      <c r="AN5" s="190" t="s">
        <v>97</v>
      </c>
      <c r="AO5" s="192" t="s">
        <v>98</v>
      </c>
      <c r="AP5" s="190" t="s">
        <v>99</v>
      </c>
      <c r="AQ5" s="190" t="s">
        <v>100</v>
      </c>
      <c r="AR5" s="190" t="s">
        <v>101</v>
      </c>
      <c r="AS5" s="190" t="s">
        <v>102</v>
      </c>
      <c r="AT5" s="190" t="s">
        <v>103</v>
      </c>
      <c r="AU5" s="190" t="s">
        <v>104</v>
      </c>
      <c r="AV5" s="192" t="s">
        <v>105</v>
      </c>
      <c r="AW5" s="192" t="s">
        <v>106</v>
      </c>
      <c r="AX5" s="190" t="s">
        <v>107</v>
      </c>
      <c r="AY5" s="190" t="s">
        <v>108</v>
      </c>
      <c r="AZ5" s="190" t="s">
        <v>109</v>
      </c>
      <c r="BA5" s="190" t="s">
        <v>110</v>
      </c>
      <c r="BB5" s="190" t="s">
        <v>111</v>
      </c>
      <c r="BC5" s="190" t="s">
        <v>112</v>
      </c>
      <c r="BD5" s="185" t="s">
        <v>72</v>
      </c>
      <c r="BE5" s="181" t="s">
        <v>113</v>
      </c>
      <c r="BF5" s="181"/>
      <c r="BG5" s="181"/>
      <c r="BH5" s="181" t="s">
        <v>114</v>
      </c>
      <c r="BI5" s="181" t="s">
        <v>115</v>
      </c>
      <c r="BJ5" s="181" t="s">
        <v>116</v>
      </c>
      <c r="BK5" s="181" t="s">
        <v>117</v>
      </c>
      <c r="BL5" s="181" t="s">
        <v>118</v>
      </c>
      <c r="BM5" s="181" t="s">
        <v>119</v>
      </c>
      <c r="BN5" s="181" t="s">
        <v>120</v>
      </c>
      <c r="BO5" s="181" t="s">
        <v>121</v>
      </c>
      <c r="BP5" s="182" t="s">
        <v>122</v>
      </c>
      <c r="BQ5" s="181" t="s">
        <v>123</v>
      </c>
      <c r="BR5" s="181"/>
      <c r="BS5" s="181"/>
      <c r="BT5" s="181"/>
    </row>
    <row r="6" spans="1:72" ht="77.25" customHeight="1">
      <c r="A6" s="121" t="s">
        <v>124</v>
      </c>
      <c r="B6" s="122" t="s">
        <v>125</v>
      </c>
      <c r="C6" s="122" t="s">
        <v>126</v>
      </c>
      <c r="D6" s="122" t="s">
        <v>127</v>
      </c>
      <c r="E6" s="184"/>
      <c r="F6" s="181"/>
      <c r="G6" s="181"/>
      <c r="H6" s="121" t="s">
        <v>128</v>
      </c>
      <c r="I6" s="121" t="s">
        <v>129</v>
      </c>
      <c r="J6" s="121" t="s">
        <v>130</v>
      </c>
      <c r="K6" s="121" t="s">
        <v>131</v>
      </c>
      <c r="L6" s="121" t="s">
        <v>132</v>
      </c>
      <c r="M6" s="181"/>
      <c r="N6" s="184"/>
      <c r="O6" s="185"/>
      <c r="P6" s="185"/>
      <c r="Q6" s="185"/>
      <c r="R6" s="185"/>
      <c r="S6" s="187"/>
      <c r="T6" s="185"/>
      <c r="U6" s="187"/>
      <c r="V6" s="187"/>
      <c r="W6" s="185"/>
      <c r="X6" s="121" t="s">
        <v>124</v>
      </c>
      <c r="Y6" s="122" t="s">
        <v>125</v>
      </c>
      <c r="Z6" s="122" t="s">
        <v>126</v>
      </c>
      <c r="AA6" s="122" t="s">
        <v>127</v>
      </c>
      <c r="AB6" s="185"/>
      <c r="AC6" s="189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3"/>
      <c r="AP6" s="191"/>
      <c r="AQ6" s="191"/>
      <c r="AR6" s="191"/>
      <c r="AS6" s="191"/>
      <c r="AT6" s="191"/>
      <c r="AU6" s="191"/>
      <c r="AV6" s="193"/>
      <c r="AW6" s="193"/>
      <c r="AX6" s="191"/>
      <c r="AY6" s="191"/>
      <c r="AZ6" s="191"/>
      <c r="BA6" s="191"/>
      <c r="BB6" s="191"/>
      <c r="BC6" s="191"/>
      <c r="BD6" s="185"/>
      <c r="BE6" s="121" t="s">
        <v>128</v>
      </c>
      <c r="BF6" s="121" t="s">
        <v>133</v>
      </c>
      <c r="BG6" s="121" t="s">
        <v>134</v>
      </c>
      <c r="BH6" s="181"/>
      <c r="BI6" s="181"/>
      <c r="BJ6" s="181"/>
      <c r="BK6" s="181"/>
      <c r="BL6" s="181"/>
      <c r="BM6" s="181"/>
      <c r="BN6" s="181"/>
      <c r="BO6" s="181"/>
      <c r="BP6" s="184"/>
      <c r="BQ6" s="181"/>
      <c r="BR6" s="181"/>
      <c r="BS6" s="181"/>
      <c r="BT6" s="181"/>
    </row>
    <row r="7" spans="1:72" s="115" customFormat="1" ht="17.25" customHeight="1">
      <c r="A7" s="123"/>
      <c r="B7" s="123"/>
      <c r="C7" s="123"/>
      <c r="D7" s="124" t="s">
        <v>72</v>
      </c>
      <c r="E7" s="125">
        <v>175692.29</v>
      </c>
      <c r="F7" s="125">
        <v>126958.38</v>
      </c>
      <c r="G7" s="125">
        <v>49000.53</v>
      </c>
      <c r="H7" s="125">
        <v>15696.32</v>
      </c>
      <c r="I7" s="125">
        <v>9167.18</v>
      </c>
      <c r="J7" s="125">
        <v>3000</v>
      </c>
      <c r="K7" s="125">
        <v>2585.7800000000002</v>
      </c>
      <c r="L7" s="125">
        <v>943.37</v>
      </c>
      <c r="M7" s="125">
        <v>4000</v>
      </c>
      <c r="N7" s="125">
        <v>0</v>
      </c>
      <c r="O7" s="125">
        <v>16832.830000000002</v>
      </c>
      <c r="P7" s="125">
        <v>12000</v>
      </c>
      <c r="Q7" s="125">
        <v>1406.76</v>
      </c>
      <c r="R7" s="125">
        <v>6583.3</v>
      </c>
      <c r="S7" s="125">
        <v>0</v>
      </c>
      <c r="T7" s="125">
        <v>1820</v>
      </c>
      <c r="U7" s="125">
        <v>9300</v>
      </c>
      <c r="V7" s="125">
        <v>0</v>
      </c>
      <c r="W7" s="125">
        <v>10318.65</v>
      </c>
      <c r="X7" s="123"/>
      <c r="Y7" s="123"/>
      <c r="Z7" s="123"/>
      <c r="AA7" s="124" t="s">
        <v>72</v>
      </c>
      <c r="AB7" s="123">
        <v>22255</v>
      </c>
      <c r="AC7" s="129">
        <v>1808.97</v>
      </c>
      <c r="AD7" s="130">
        <v>333.61</v>
      </c>
      <c r="AE7" s="130">
        <v>20.73</v>
      </c>
      <c r="AF7" s="130">
        <v>5.67</v>
      </c>
      <c r="AG7" s="130">
        <v>246.88</v>
      </c>
      <c r="AH7" s="130">
        <v>544.36</v>
      </c>
      <c r="AI7" s="130">
        <v>133.80000000000001</v>
      </c>
      <c r="AJ7" s="130">
        <v>0.72</v>
      </c>
      <c r="AK7" s="130">
        <v>227.77</v>
      </c>
      <c r="AL7" s="130">
        <v>1311.51</v>
      </c>
      <c r="AM7" s="130">
        <v>0</v>
      </c>
      <c r="AN7" s="130">
        <v>539.29999999999995</v>
      </c>
      <c r="AO7" s="134">
        <v>59.35</v>
      </c>
      <c r="AP7" s="130">
        <v>192.38</v>
      </c>
      <c r="AQ7" s="130">
        <v>162.47999999999999</v>
      </c>
      <c r="AR7" s="130">
        <v>601.36</v>
      </c>
      <c r="AS7" s="130">
        <v>289.19</v>
      </c>
      <c r="AT7" s="130">
        <v>77.900000000000006</v>
      </c>
      <c r="AU7" s="130">
        <v>27.5</v>
      </c>
      <c r="AV7" s="134">
        <v>299.29000000000002</v>
      </c>
      <c r="AW7" s="134">
        <v>78.099999999999994</v>
      </c>
      <c r="AX7" s="130">
        <v>1395.64</v>
      </c>
      <c r="AY7" s="130">
        <v>26.83</v>
      </c>
      <c r="AZ7" s="130">
        <v>525.26</v>
      </c>
      <c r="BA7" s="130">
        <v>2407.29</v>
      </c>
      <c r="BB7" s="130">
        <v>82.52</v>
      </c>
      <c r="BC7" s="130">
        <v>10856.64</v>
      </c>
      <c r="BD7" s="125">
        <v>26478.91</v>
      </c>
      <c r="BE7" s="125">
        <v>16512.75</v>
      </c>
      <c r="BF7" s="125">
        <v>355.75</v>
      </c>
      <c r="BG7" s="125">
        <v>16157</v>
      </c>
      <c r="BH7" s="125">
        <v>48</v>
      </c>
      <c r="BI7" s="125">
        <v>800</v>
      </c>
      <c r="BJ7" s="125">
        <v>793.33</v>
      </c>
      <c r="BK7" s="125">
        <v>0</v>
      </c>
      <c r="BL7" s="125">
        <v>6200</v>
      </c>
      <c r="BM7" s="125">
        <v>0</v>
      </c>
      <c r="BN7" s="125">
        <v>0</v>
      </c>
      <c r="BO7" s="125">
        <v>0</v>
      </c>
      <c r="BP7" s="125">
        <v>307.45999999999998</v>
      </c>
      <c r="BQ7" s="125">
        <v>1817.37</v>
      </c>
      <c r="BR7" s="125">
        <f>99976.47+11</f>
        <v>99987.47</v>
      </c>
      <c r="BS7" s="125">
        <v>197208.68</v>
      </c>
      <c r="BT7" s="125">
        <f>486657.44+11-13780</f>
        <v>472888.44</v>
      </c>
    </row>
    <row r="8" spans="1:72" s="115" customFormat="1" ht="17.25" customHeight="1">
      <c r="A8" s="123" t="s">
        <v>135</v>
      </c>
      <c r="B8" s="123"/>
      <c r="C8" s="123"/>
      <c r="D8" s="124" t="s">
        <v>136</v>
      </c>
      <c r="E8" s="125">
        <v>28658.65</v>
      </c>
      <c r="F8" s="125">
        <v>18958.150000000001</v>
      </c>
      <c r="G8" s="125">
        <v>10977.51</v>
      </c>
      <c r="H8" s="125">
        <v>6399.29</v>
      </c>
      <c r="I8" s="125">
        <v>5126.8500000000004</v>
      </c>
      <c r="J8" s="125">
        <v>749.4</v>
      </c>
      <c r="K8" s="125">
        <v>500</v>
      </c>
      <c r="L8" s="125">
        <v>23.04</v>
      </c>
      <c r="M8" s="125">
        <v>935.04</v>
      </c>
      <c r="N8" s="125">
        <v>0</v>
      </c>
      <c r="O8" s="125">
        <v>278.77999999999997</v>
      </c>
      <c r="P8" s="125">
        <v>0</v>
      </c>
      <c r="Q8" s="125">
        <v>0</v>
      </c>
      <c r="R8" s="125">
        <v>2.72</v>
      </c>
      <c r="S8" s="125">
        <v>0</v>
      </c>
      <c r="T8" s="125">
        <v>0</v>
      </c>
      <c r="U8" s="125">
        <v>0</v>
      </c>
      <c r="V8" s="125">
        <v>0</v>
      </c>
      <c r="W8" s="125">
        <v>364.8</v>
      </c>
      <c r="X8" s="123" t="s">
        <v>135</v>
      </c>
      <c r="Y8" s="123"/>
      <c r="Z8" s="123"/>
      <c r="AA8" s="124" t="s">
        <v>136</v>
      </c>
      <c r="AB8" s="123">
        <v>9255.0300000000007</v>
      </c>
      <c r="AC8" s="125">
        <f>AC9+AC12+AC15+AC21+AC24+AC30+AC34+AC37+AC39+AC41+AC44+AC54+AC57+AC60+AC63+AC69+AC74+AC77+AC81+AC84+AC86</f>
        <v>626.66999999999996</v>
      </c>
      <c r="AD8" s="125">
        <f t="shared" ref="AD8:BC8" si="0">AD9+AD12+AD15+AD21+AD24+AD30+AD34+AD37+AD39+AD41+AD44+AD54+AD57+AD60+AD63+AD69+AD74+AD77+AD81+AD84+AD86</f>
        <v>164.92</v>
      </c>
      <c r="AE8" s="125">
        <f t="shared" si="0"/>
        <v>5.73</v>
      </c>
      <c r="AF8" s="125">
        <f t="shared" si="0"/>
        <v>5.3</v>
      </c>
      <c r="AG8" s="125">
        <f t="shared" si="0"/>
        <v>65.63</v>
      </c>
      <c r="AH8" s="125">
        <f t="shared" si="0"/>
        <v>168.52</v>
      </c>
      <c r="AI8" s="125">
        <f t="shared" si="0"/>
        <v>59</v>
      </c>
      <c r="AJ8" s="125">
        <f t="shared" si="0"/>
        <v>0.72</v>
      </c>
      <c r="AK8" s="125">
        <f t="shared" si="0"/>
        <v>0</v>
      </c>
      <c r="AL8" s="125">
        <f t="shared" si="0"/>
        <v>438.44</v>
      </c>
      <c r="AM8" s="125">
        <f t="shared" si="0"/>
        <v>0</v>
      </c>
      <c r="AN8" s="125">
        <f t="shared" si="0"/>
        <v>147.72999999999999</v>
      </c>
      <c r="AO8" s="125">
        <f t="shared" si="0"/>
        <v>22.4</v>
      </c>
      <c r="AP8" s="125">
        <f t="shared" si="0"/>
        <v>140.13</v>
      </c>
      <c r="AQ8" s="125">
        <f t="shared" si="0"/>
        <v>67.180000000000007</v>
      </c>
      <c r="AR8" s="125">
        <f t="shared" si="0"/>
        <v>346.06</v>
      </c>
      <c r="AS8" s="125">
        <f t="shared" si="0"/>
        <v>1.6</v>
      </c>
      <c r="AT8" s="125">
        <f t="shared" si="0"/>
        <v>2.9</v>
      </c>
      <c r="AU8" s="125">
        <f t="shared" si="0"/>
        <v>0</v>
      </c>
      <c r="AV8" s="125">
        <f t="shared" si="0"/>
        <v>92.81</v>
      </c>
      <c r="AW8" s="125">
        <f t="shared" si="0"/>
        <v>4.7</v>
      </c>
      <c r="AX8" s="125">
        <f t="shared" si="0"/>
        <v>505.42</v>
      </c>
      <c r="AY8" s="125">
        <f t="shared" si="0"/>
        <v>23.32</v>
      </c>
      <c r="AZ8" s="125">
        <f t="shared" si="0"/>
        <v>145.82</v>
      </c>
      <c r="BA8" s="125">
        <f t="shared" si="0"/>
        <v>1345.39</v>
      </c>
      <c r="BB8" s="125">
        <f t="shared" si="0"/>
        <v>61</v>
      </c>
      <c r="BC8" s="125">
        <f t="shared" si="0"/>
        <v>4813.66</v>
      </c>
      <c r="BD8" s="125">
        <v>445.47</v>
      </c>
      <c r="BE8" s="125">
        <v>166.13</v>
      </c>
      <c r="BF8" s="125">
        <v>166.13</v>
      </c>
      <c r="BG8" s="125">
        <v>0</v>
      </c>
      <c r="BH8" s="125">
        <v>0</v>
      </c>
      <c r="BI8" s="125">
        <v>0</v>
      </c>
      <c r="BJ8" s="125">
        <v>267.35000000000002</v>
      </c>
      <c r="BK8" s="125">
        <v>0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v>12</v>
      </c>
      <c r="BR8" s="125">
        <f>19560.85+11</f>
        <v>19571.849999999999</v>
      </c>
      <c r="BS8" s="125">
        <v>2964.05</v>
      </c>
      <c r="BT8" s="125">
        <f>51183.55+11</f>
        <v>51194.55</v>
      </c>
    </row>
    <row r="9" spans="1:72" s="115" customFormat="1" ht="17.25" customHeight="1">
      <c r="A9" s="123"/>
      <c r="B9" s="123" t="s">
        <v>137</v>
      </c>
      <c r="C9" s="123"/>
      <c r="D9" s="124" t="s">
        <v>138</v>
      </c>
      <c r="E9" s="125">
        <v>2303.4699999999998</v>
      </c>
      <c r="F9" s="125">
        <v>1701.4</v>
      </c>
      <c r="G9" s="125">
        <v>794.23</v>
      </c>
      <c r="H9" s="125">
        <v>711.53</v>
      </c>
      <c r="I9" s="125">
        <v>617.85</v>
      </c>
      <c r="J9" s="125">
        <v>88.68</v>
      </c>
      <c r="K9" s="125">
        <v>5</v>
      </c>
      <c r="L9" s="125">
        <v>0</v>
      </c>
      <c r="M9" s="125">
        <v>96.41</v>
      </c>
      <c r="N9" s="125">
        <v>0</v>
      </c>
      <c r="O9" s="125">
        <v>99.23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3">
        <v>601.55999999999995</v>
      </c>
      <c r="AC9" s="125">
        <f>SUM(AC10:AC11)</f>
        <v>119.32</v>
      </c>
      <c r="AD9" s="125">
        <f t="shared" ref="AD9:BC9" si="1">SUM(AD10:AD11)</f>
        <v>45.52</v>
      </c>
      <c r="AE9" s="125">
        <f t="shared" si="1"/>
        <v>0</v>
      </c>
      <c r="AF9" s="125">
        <f t="shared" si="1"/>
        <v>0</v>
      </c>
      <c r="AG9" s="125">
        <f t="shared" si="1"/>
        <v>8.3000000000000007</v>
      </c>
      <c r="AH9" s="125">
        <f t="shared" si="1"/>
        <v>23.46</v>
      </c>
      <c r="AI9" s="125">
        <f t="shared" si="1"/>
        <v>0.5</v>
      </c>
      <c r="AJ9" s="125">
        <f t="shared" si="1"/>
        <v>0</v>
      </c>
      <c r="AK9" s="125">
        <f t="shared" si="1"/>
        <v>0</v>
      </c>
      <c r="AL9" s="125">
        <f t="shared" si="1"/>
        <v>53.68</v>
      </c>
      <c r="AM9" s="125">
        <f t="shared" si="1"/>
        <v>0</v>
      </c>
      <c r="AN9" s="125">
        <f t="shared" si="1"/>
        <v>2</v>
      </c>
      <c r="AO9" s="125">
        <f t="shared" si="1"/>
        <v>11.9</v>
      </c>
      <c r="AP9" s="125">
        <f t="shared" si="1"/>
        <v>43.43</v>
      </c>
      <c r="AQ9" s="125">
        <f t="shared" si="1"/>
        <v>13.51</v>
      </c>
      <c r="AR9" s="125">
        <f t="shared" si="1"/>
        <v>41.54</v>
      </c>
      <c r="AS9" s="125">
        <f t="shared" si="1"/>
        <v>1.6</v>
      </c>
      <c r="AT9" s="125">
        <f t="shared" si="1"/>
        <v>0</v>
      </c>
      <c r="AU9" s="125">
        <f t="shared" si="1"/>
        <v>0</v>
      </c>
      <c r="AV9" s="125">
        <f t="shared" si="1"/>
        <v>2</v>
      </c>
      <c r="AW9" s="125">
        <f t="shared" si="1"/>
        <v>0.5</v>
      </c>
      <c r="AX9" s="125">
        <f t="shared" si="1"/>
        <v>109</v>
      </c>
      <c r="AY9" s="125">
        <f t="shared" si="1"/>
        <v>0</v>
      </c>
      <c r="AZ9" s="125">
        <f t="shared" si="1"/>
        <v>7.96</v>
      </c>
      <c r="BA9" s="125">
        <f t="shared" si="1"/>
        <v>116.84</v>
      </c>
      <c r="BB9" s="125">
        <f t="shared" si="1"/>
        <v>0</v>
      </c>
      <c r="BC9" s="125">
        <f t="shared" si="1"/>
        <v>0.5</v>
      </c>
      <c r="BD9" s="125">
        <v>0.51</v>
      </c>
      <c r="BE9" s="125">
        <v>0</v>
      </c>
      <c r="BF9" s="125">
        <v>0</v>
      </c>
      <c r="BG9" s="125">
        <v>0</v>
      </c>
      <c r="BH9" s="125">
        <v>0</v>
      </c>
      <c r="BI9" s="125">
        <v>0</v>
      </c>
      <c r="BJ9" s="125">
        <v>0.51</v>
      </c>
      <c r="BK9" s="125">
        <v>0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  <c r="BR9" s="125">
        <v>693</v>
      </c>
      <c r="BS9" s="125">
        <v>0</v>
      </c>
      <c r="BT9" s="125">
        <v>2996.47</v>
      </c>
    </row>
    <row r="10" spans="1:72" s="115" customFormat="1" ht="17.25" customHeight="1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v>2303.4699999999998</v>
      </c>
      <c r="F10" s="125">
        <v>1701.4</v>
      </c>
      <c r="G10" s="125">
        <v>794.23</v>
      </c>
      <c r="H10" s="125">
        <v>711.53</v>
      </c>
      <c r="I10" s="125">
        <v>617.85</v>
      </c>
      <c r="J10" s="125">
        <v>88.68</v>
      </c>
      <c r="K10" s="125">
        <v>5</v>
      </c>
      <c r="L10" s="125">
        <v>0</v>
      </c>
      <c r="M10" s="125">
        <v>96.41</v>
      </c>
      <c r="N10" s="125">
        <v>0</v>
      </c>
      <c r="O10" s="125">
        <v>99.23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3">
        <v>601.55999999999995</v>
      </c>
      <c r="AC10" s="131">
        <v>119.32</v>
      </c>
      <c r="AD10" s="132">
        <v>45.52</v>
      </c>
      <c r="AE10" s="133">
        <v>0</v>
      </c>
      <c r="AF10" s="133">
        <v>0</v>
      </c>
      <c r="AG10" s="132">
        <v>8.3000000000000007</v>
      </c>
      <c r="AH10" s="132">
        <v>23.46</v>
      </c>
      <c r="AI10" s="132">
        <v>0.5</v>
      </c>
      <c r="AJ10" s="132">
        <v>0</v>
      </c>
      <c r="AK10" s="132">
        <v>0</v>
      </c>
      <c r="AL10" s="132">
        <v>53.68</v>
      </c>
      <c r="AM10" s="133">
        <v>0</v>
      </c>
      <c r="AN10" s="132">
        <v>2</v>
      </c>
      <c r="AO10" s="132">
        <v>11.9</v>
      </c>
      <c r="AP10" s="132">
        <v>43.43</v>
      </c>
      <c r="AQ10" s="132">
        <v>13.51</v>
      </c>
      <c r="AR10" s="132">
        <v>41.54</v>
      </c>
      <c r="AS10" s="133">
        <v>1.6</v>
      </c>
      <c r="AT10" s="133">
        <v>0</v>
      </c>
      <c r="AU10" s="133">
        <v>0</v>
      </c>
      <c r="AV10" s="132">
        <v>2</v>
      </c>
      <c r="AW10" s="133">
        <v>0.5</v>
      </c>
      <c r="AX10" s="132">
        <v>109</v>
      </c>
      <c r="AY10" s="132">
        <v>0</v>
      </c>
      <c r="AZ10" s="132">
        <v>7.96</v>
      </c>
      <c r="BA10" s="132">
        <v>116.84</v>
      </c>
      <c r="BB10" s="132">
        <v>0</v>
      </c>
      <c r="BC10" s="132">
        <v>0.5</v>
      </c>
      <c r="BD10" s="125">
        <v>0.51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5">
        <v>0.51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593</v>
      </c>
      <c r="BS10" s="125">
        <v>0</v>
      </c>
      <c r="BT10" s="125">
        <v>2896.47</v>
      </c>
    </row>
    <row r="11" spans="1:72" s="115" customFormat="1" ht="17.25" customHeight="1">
      <c r="A11" s="123" t="s">
        <v>139</v>
      </c>
      <c r="B11" s="123" t="s">
        <v>140</v>
      </c>
      <c r="C11" s="123" t="s">
        <v>142</v>
      </c>
      <c r="D11" s="124" t="s">
        <v>143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 t="s">
        <v>139</v>
      </c>
      <c r="Y11" s="123" t="s">
        <v>140</v>
      </c>
      <c r="Z11" s="123" t="s">
        <v>142</v>
      </c>
      <c r="AA11" s="124" t="s">
        <v>143</v>
      </c>
      <c r="AB11" s="123">
        <v>0</v>
      </c>
      <c r="AC11" s="125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5">
        <v>0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100</v>
      </c>
      <c r="BS11" s="125">
        <v>0</v>
      </c>
      <c r="BT11" s="125">
        <v>100</v>
      </c>
    </row>
    <row r="12" spans="1:72" s="115" customFormat="1" ht="17.25" customHeight="1">
      <c r="A12" s="123"/>
      <c r="B12" s="123" t="s">
        <v>144</v>
      </c>
      <c r="C12" s="123"/>
      <c r="D12" s="124" t="s">
        <v>145</v>
      </c>
      <c r="E12" s="125">
        <v>679.2</v>
      </c>
      <c r="F12" s="125">
        <v>552.13</v>
      </c>
      <c r="G12" s="125">
        <v>485.75</v>
      </c>
      <c r="H12" s="125">
        <v>56.25</v>
      </c>
      <c r="I12" s="125">
        <v>56.25</v>
      </c>
      <c r="J12" s="125">
        <v>0</v>
      </c>
      <c r="K12" s="125">
        <v>0</v>
      </c>
      <c r="L12" s="125">
        <v>0</v>
      </c>
      <c r="M12" s="125">
        <v>10.130000000000001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/>
      <c r="Y12" s="123" t="s">
        <v>144</v>
      </c>
      <c r="Z12" s="123"/>
      <c r="AA12" s="124" t="s">
        <v>145</v>
      </c>
      <c r="AB12" s="123">
        <v>124.54</v>
      </c>
      <c r="AC12" s="125">
        <f>SUM(AC13:AC14)</f>
        <v>21</v>
      </c>
      <c r="AD12" s="125">
        <f t="shared" ref="AD12:BC12" si="2">SUM(AD13:AD14)</f>
        <v>0</v>
      </c>
      <c r="AE12" s="125">
        <f t="shared" si="2"/>
        <v>0</v>
      </c>
      <c r="AF12" s="125">
        <f t="shared" si="2"/>
        <v>0</v>
      </c>
      <c r="AG12" s="125">
        <f t="shared" si="2"/>
        <v>0.56000000000000005</v>
      </c>
      <c r="AH12" s="125">
        <f t="shared" si="2"/>
        <v>1.6</v>
      </c>
      <c r="AI12" s="125">
        <f t="shared" si="2"/>
        <v>2.0499999999999998</v>
      </c>
      <c r="AJ12" s="125">
        <f t="shared" si="2"/>
        <v>0</v>
      </c>
      <c r="AK12" s="125">
        <f t="shared" si="2"/>
        <v>0</v>
      </c>
      <c r="AL12" s="125">
        <f t="shared" si="2"/>
        <v>19</v>
      </c>
      <c r="AM12" s="125">
        <f t="shared" si="2"/>
        <v>0</v>
      </c>
      <c r="AN12" s="125">
        <f t="shared" si="2"/>
        <v>0</v>
      </c>
      <c r="AO12" s="125">
        <f t="shared" si="2"/>
        <v>0</v>
      </c>
      <c r="AP12" s="125">
        <f t="shared" si="2"/>
        <v>0.5</v>
      </c>
      <c r="AQ12" s="125">
        <f t="shared" si="2"/>
        <v>0.5</v>
      </c>
      <c r="AR12" s="125">
        <f t="shared" si="2"/>
        <v>12.04</v>
      </c>
      <c r="AS12" s="125">
        <f t="shared" si="2"/>
        <v>0</v>
      </c>
      <c r="AT12" s="125">
        <f t="shared" si="2"/>
        <v>0</v>
      </c>
      <c r="AU12" s="125">
        <f t="shared" si="2"/>
        <v>0</v>
      </c>
      <c r="AV12" s="125">
        <f t="shared" si="2"/>
        <v>0.4</v>
      </c>
      <c r="AW12" s="125">
        <f t="shared" si="2"/>
        <v>0</v>
      </c>
      <c r="AX12" s="125">
        <f t="shared" si="2"/>
        <v>30</v>
      </c>
      <c r="AY12" s="125">
        <f t="shared" si="2"/>
        <v>0</v>
      </c>
      <c r="AZ12" s="125">
        <f t="shared" si="2"/>
        <v>0</v>
      </c>
      <c r="BA12" s="125">
        <f t="shared" si="2"/>
        <v>33.880000000000003</v>
      </c>
      <c r="BB12" s="125">
        <f t="shared" si="2"/>
        <v>0</v>
      </c>
      <c r="BC12" s="125">
        <f t="shared" si="2"/>
        <v>3.01</v>
      </c>
      <c r="BD12" s="125">
        <v>2.5299999999999998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5">
        <v>2.5299999999999998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385</v>
      </c>
      <c r="BS12" s="125">
        <v>0</v>
      </c>
      <c r="BT12" s="125">
        <v>1064.2</v>
      </c>
    </row>
    <row r="13" spans="1:72" s="115" customFormat="1" ht="17.25" customHeight="1">
      <c r="A13" s="123" t="s">
        <v>139</v>
      </c>
      <c r="B13" s="123" t="s">
        <v>146</v>
      </c>
      <c r="C13" s="123" t="s">
        <v>137</v>
      </c>
      <c r="D13" s="124" t="s">
        <v>141</v>
      </c>
      <c r="E13" s="125">
        <v>679.2</v>
      </c>
      <c r="F13" s="125">
        <v>552.13</v>
      </c>
      <c r="G13" s="125">
        <v>485.75</v>
      </c>
      <c r="H13" s="125">
        <v>56.25</v>
      </c>
      <c r="I13" s="125">
        <v>56.25</v>
      </c>
      <c r="J13" s="125">
        <v>0</v>
      </c>
      <c r="K13" s="125">
        <v>0</v>
      </c>
      <c r="L13" s="125">
        <v>0</v>
      </c>
      <c r="M13" s="125">
        <v>10.130000000000001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3" t="s">
        <v>139</v>
      </c>
      <c r="Y13" s="123" t="s">
        <v>146</v>
      </c>
      <c r="Z13" s="123" t="s">
        <v>137</v>
      </c>
      <c r="AA13" s="124" t="s">
        <v>141</v>
      </c>
      <c r="AB13" s="123">
        <v>124.54</v>
      </c>
      <c r="AC13" s="131">
        <v>21</v>
      </c>
      <c r="AD13" s="132">
        <v>0</v>
      </c>
      <c r="AE13" s="133">
        <v>0</v>
      </c>
      <c r="AF13" s="133">
        <v>0</v>
      </c>
      <c r="AG13" s="132">
        <v>0.56000000000000005</v>
      </c>
      <c r="AH13" s="132">
        <v>1.6</v>
      </c>
      <c r="AI13" s="132">
        <v>2.0499999999999998</v>
      </c>
      <c r="AJ13" s="132">
        <v>0</v>
      </c>
      <c r="AK13" s="132">
        <v>0</v>
      </c>
      <c r="AL13" s="132">
        <v>19</v>
      </c>
      <c r="AM13" s="133">
        <v>0</v>
      </c>
      <c r="AN13" s="132">
        <v>0</v>
      </c>
      <c r="AO13" s="132">
        <v>0</v>
      </c>
      <c r="AP13" s="132">
        <v>0.5</v>
      </c>
      <c r="AQ13" s="132">
        <v>0.5</v>
      </c>
      <c r="AR13" s="132">
        <v>12.04</v>
      </c>
      <c r="AS13" s="133">
        <v>0</v>
      </c>
      <c r="AT13" s="133">
        <v>0</v>
      </c>
      <c r="AU13" s="133">
        <v>0</v>
      </c>
      <c r="AV13" s="132">
        <v>0.4</v>
      </c>
      <c r="AW13" s="133">
        <v>0</v>
      </c>
      <c r="AX13" s="132">
        <v>30</v>
      </c>
      <c r="AY13" s="132">
        <v>0</v>
      </c>
      <c r="AZ13" s="132">
        <v>0</v>
      </c>
      <c r="BA13" s="132">
        <v>33.880000000000003</v>
      </c>
      <c r="BB13" s="132">
        <v>0</v>
      </c>
      <c r="BC13" s="132">
        <v>3.01</v>
      </c>
      <c r="BD13" s="125">
        <v>2.5299999999999998</v>
      </c>
      <c r="BE13" s="125">
        <v>0</v>
      </c>
      <c r="BF13" s="125">
        <v>0</v>
      </c>
      <c r="BG13" s="125">
        <v>0</v>
      </c>
      <c r="BH13" s="125">
        <v>0</v>
      </c>
      <c r="BI13" s="125">
        <v>0</v>
      </c>
      <c r="BJ13" s="125">
        <v>2.5299999999999998</v>
      </c>
      <c r="BK13" s="125">
        <v>0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v>0</v>
      </c>
      <c r="BR13" s="125">
        <v>309</v>
      </c>
      <c r="BS13" s="125">
        <v>0</v>
      </c>
      <c r="BT13" s="125">
        <f>977.2+11</f>
        <v>988.2</v>
      </c>
    </row>
    <row r="14" spans="1:72" s="115" customFormat="1" ht="17.25" customHeight="1">
      <c r="A14" s="123" t="s">
        <v>139</v>
      </c>
      <c r="B14" s="123" t="s">
        <v>146</v>
      </c>
      <c r="C14" s="123" t="s">
        <v>144</v>
      </c>
      <c r="D14" s="124" t="s">
        <v>147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3" t="s">
        <v>139</v>
      </c>
      <c r="Y14" s="123" t="s">
        <v>146</v>
      </c>
      <c r="Z14" s="123" t="s">
        <v>144</v>
      </c>
      <c r="AA14" s="124" t="s">
        <v>147</v>
      </c>
      <c r="AB14" s="123">
        <v>0</v>
      </c>
      <c r="AC14" s="125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5">
        <v>0</v>
      </c>
      <c r="BE14" s="125">
        <v>0</v>
      </c>
      <c r="BF14" s="125">
        <v>0</v>
      </c>
      <c r="BG14" s="125">
        <v>0</v>
      </c>
      <c r="BH14" s="125">
        <v>0</v>
      </c>
      <c r="BI14" s="125">
        <v>0</v>
      </c>
      <c r="BJ14" s="125">
        <v>0</v>
      </c>
      <c r="BK14" s="125">
        <v>0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v>0</v>
      </c>
      <c r="BR14" s="125">
        <v>76</v>
      </c>
      <c r="BS14" s="125">
        <v>0</v>
      </c>
      <c r="BT14" s="125">
        <v>76</v>
      </c>
    </row>
    <row r="15" spans="1:72" s="115" customFormat="1" ht="17.25" customHeight="1">
      <c r="A15" s="123"/>
      <c r="B15" s="123" t="s">
        <v>148</v>
      </c>
      <c r="C15" s="123"/>
      <c r="D15" s="124" t="s">
        <v>149</v>
      </c>
      <c r="E15" s="125">
        <v>14640.73</v>
      </c>
      <c r="F15" s="125">
        <v>11615.08</v>
      </c>
      <c r="G15" s="125">
        <v>6772.26</v>
      </c>
      <c r="H15" s="125">
        <v>4121.22</v>
      </c>
      <c r="I15" s="125">
        <v>2986.43</v>
      </c>
      <c r="J15" s="125">
        <v>639.79999999999995</v>
      </c>
      <c r="K15" s="125">
        <v>495</v>
      </c>
      <c r="L15" s="125">
        <v>0</v>
      </c>
      <c r="M15" s="125">
        <v>603.9</v>
      </c>
      <c r="N15" s="125">
        <v>0</v>
      </c>
      <c r="O15" s="125">
        <v>51.98</v>
      </c>
      <c r="P15" s="125">
        <v>0</v>
      </c>
      <c r="Q15" s="125">
        <v>0</v>
      </c>
      <c r="R15" s="125">
        <v>2.72</v>
      </c>
      <c r="S15" s="125">
        <v>0</v>
      </c>
      <c r="T15" s="125">
        <v>0</v>
      </c>
      <c r="U15" s="125">
        <v>0</v>
      </c>
      <c r="V15" s="125">
        <v>0</v>
      </c>
      <c r="W15" s="125">
        <v>63</v>
      </c>
      <c r="X15" s="123"/>
      <c r="Y15" s="123" t="s">
        <v>148</v>
      </c>
      <c r="Z15" s="123"/>
      <c r="AA15" s="124" t="s">
        <v>149</v>
      </c>
      <c r="AB15" s="123">
        <v>2796.44</v>
      </c>
      <c r="AC15" s="125">
        <f>SUM(AC16:AC20)</f>
        <v>370.08</v>
      </c>
      <c r="AD15" s="125">
        <f t="shared" ref="AD15:BC15" si="3">SUM(AD16:AD20)</f>
        <v>91.38</v>
      </c>
      <c r="AE15" s="125">
        <f t="shared" si="3"/>
        <v>5.73</v>
      </c>
      <c r="AF15" s="125">
        <f t="shared" si="3"/>
        <v>5.3</v>
      </c>
      <c r="AG15" s="125">
        <f t="shared" si="3"/>
        <v>44.08</v>
      </c>
      <c r="AH15" s="125">
        <f t="shared" si="3"/>
        <v>103.24</v>
      </c>
      <c r="AI15" s="125">
        <f t="shared" si="3"/>
        <v>32.58</v>
      </c>
      <c r="AJ15" s="125">
        <f t="shared" si="3"/>
        <v>0.72</v>
      </c>
      <c r="AK15" s="125">
        <f t="shared" si="3"/>
        <v>0</v>
      </c>
      <c r="AL15" s="125">
        <f t="shared" si="3"/>
        <v>221.02</v>
      </c>
      <c r="AM15" s="125">
        <f t="shared" si="3"/>
        <v>0</v>
      </c>
      <c r="AN15" s="125">
        <f t="shared" si="3"/>
        <v>67.67</v>
      </c>
      <c r="AO15" s="125">
        <f t="shared" si="3"/>
        <v>10.5</v>
      </c>
      <c r="AP15" s="125">
        <f t="shared" si="3"/>
        <v>78.7</v>
      </c>
      <c r="AQ15" s="125">
        <f t="shared" si="3"/>
        <v>38.049999999999997</v>
      </c>
      <c r="AR15" s="125">
        <f t="shared" si="3"/>
        <v>160.56</v>
      </c>
      <c r="AS15" s="125">
        <f t="shared" si="3"/>
        <v>0</v>
      </c>
      <c r="AT15" s="125">
        <f t="shared" si="3"/>
        <v>0</v>
      </c>
      <c r="AU15" s="125">
        <f t="shared" si="3"/>
        <v>0</v>
      </c>
      <c r="AV15" s="125">
        <f t="shared" si="3"/>
        <v>65.27</v>
      </c>
      <c r="AW15" s="125">
        <f t="shared" si="3"/>
        <v>4.2</v>
      </c>
      <c r="AX15" s="125">
        <f t="shared" si="3"/>
        <v>141.6</v>
      </c>
      <c r="AY15" s="125">
        <f t="shared" si="3"/>
        <v>2</v>
      </c>
      <c r="AZ15" s="125">
        <f t="shared" si="3"/>
        <v>86.86</v>
      </c>
      <c r="BA15" s="125">
        <f t="shared" si="3"/>
        <v>775.71</v>
      </c>
      <c r="BB15" s="125">
        <f t="shared" si="3"/>
        <v>1</v>
      </c>
      <c r="BC15" s="125">
        <f t="shared" si="3"/>
        <v>490.21</v>
      </c>
      <c r="BD15" s="125">
        <v>229.2</v>
      </c>
      <c r="BE15" s="125">
        <v>3</v>
      </c>
      <c r="BF15" s="125">
        <v>3</v>
      </c>
      <c r="BG15" s="125">
        <v>0</v>
      </c>
      <c r="BH15" s="125">
        <v>0</v>
      </c>
      <c r="BI15" s="125">
        <v>0</v>
      </c>
      <c r="BJ15" s="125">
        <v>214.2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12</v>
      </c>
      <c r="BR15" s="125">
        <v>8197.2000000000007</v>
      </c>
      <c r="BS15" s="125">
        <v>485</v>
      </c>
      <c r="BT15" s="125">
        <v>23322.93</v>
      </c>
    </row>
    <row r="16" spans="1:72" s="115" customFormat="1" ht="17.25" customHeight="1">
      <c r="A16" s="123" t="s">
        <v>139</v>
      </c>
      <c r="B16" s="123" t="s">
        <v>150</v>
      </c>
      <c r="C16" s="123" t="s">
        <v>137</v>
      </c>
      <c r="D16" s="124" t="s">
        <v>141</v>
      </c>
      <c r="E16" s="125">
        <v>13641.31</v>
      </c>
      <c r="F16" s="125">
        <v>10998.14</v>
      </c>
      <c r="G16" s="125">
        <v>6261.37</v>
      </c>
      <c r="H16" s="125">
        <v>4080.83</v>
      </c>
      <c r="I16" s="125">
        <v>2954.93</v>
      </c>
      <c r="J16" s="125">
        <v>630.9</v>
      </c>
      <c r="K16" s="125">
        <v>495</v>
      </c>
      <c r="L16" s="125">
        <v>0</v>
      </c>
      <c r="M16" s="125">
        <v>590.22</v>
      </c>
      <c r="N16" s="125">
        <v>0</v>
      </c>
      <c r="O16" s="125">
        <v>0</v>
      </c>
      <c r="P16" s="125">
        <v>0</v>
      </c>
      <c r="Q16" s="125">
        <v>0</v>
      </c>
      <c r="R16" s="125">
        <v>2.72</v>
      </c>
      <c r="S16" s="125">
        <v>0</v>
      </c>
      <c r="T16" s="125">
        <v>0</v>
      </c>
      <c r="U16" s="125">
        <v>0</v>
      </c>
      <c r="V16" s="125">
        <v>0</v>
      </c>
      <c r="W16" s="125">
        <v>63</v>
      </c>
      <c r="X16" s="123" t="s">
        <v>139</v>
      </c>
      <c r="Y16" s="123" t="s">
        <v>150</v>
      </c>
      <c r="Z16" s="123" t="s">
        <v>137</v>
      </c>
      <c r="AA16" s="124" t="s">
        <v>141</v>
      </c>
      <c r="AB16" s="123">
        <v>2414.36</v>
      </c>
      <c r="AC16" s="131">
        <v>280.77999999999997</v>
      </c>
      <c r="AD16" s="132">
        <v>80.98</v>
      </c>
      <c r="AE16" s="133">
        <v>5.73</v>
      </c>
      <c r="AF16" s="133">
        <v>4.5</v>
      </c>
      <c r="AG16" s="132">
        <v>34.9</v>
      </c>
      <c r="AH16" s="132">
        <v>86.52</v>
      </c>
      <c r="AI16" s="132">
        <v>23.58</v>
      </c>
      <c r="AJ16" s="132">
        <v>0</v>
      </c>
      <c r="AK16" s="132">
        <v>0</v>
      </c>
      <c r="AL16" s="132">
        <v>165.5</v>
      </c>
      <c r="AM16" s="133">
        <v>0</v>
      </c>
      <c r="AN16" s="132">
        <v>62.67</v>
      </c>
      <c r="AO16" s="132">
        <v>9</v>
      </c>
      <c r="AP16" s="132">
        <v>65.7</v>
      </c>
      <c r="AQ16" s="132">
        <v>30.29</v>
      </c>
      <c r="AR16" s="132">
        <v>117.56</v>
      </c>
      <c r="AS16" s="133">
        <v>0</v>
      </c>
      <c r="AT16" s="133">
        <v>0</v>
      </c>
      <c r="AU16" s="133">
        <v>0</v>
      </c>
      <c r="AV16" s="132">
        <v>60.27</v>
      </c>
      <c r="AW16" s="133">
        <v>4.2</v>
      </c>
      <c r="AX16" s="132">
        <v>133.76</v>
      </c>
      <c r="AY16" s="132">
        <v>0</v>
      </c>
      <c r="AZ16" s="132">
        <v>74.86</v>
      </c>
      <c r="BA16" s="132">
        <v>692.43</v>
      </c>
      <c r="BB16" s="132">
        <v>1</v>
      </c>
      <c r="BC16" s="132">
        <v>480.15</v>
      </c>
      <c r="BD16" s="125">
        <v>228.8</v>
      </c>
      <c r="BE16" s="125">
        <v>3</v>
      </c>
      <c r="BF16" s="125">
        <v>3</v>
      </c>
      <c r="BG16" s="125">
        <v>0</v>
      </c>
      <c r="BH16" s="125">
        <v>0</v>
      </c>
      <c r="BI16" s="125">
        <v>0</v>
      </c>
      <c r="BJ16" s="125">
        <v>213.8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12</v>
      </c>
      <c r="BR16" s="125">
        <v>5695.4</v>
      </c>
      <c r="BS16" s="125">
        <v>300</v>
      </c>
      <c r="BT16" s="125">
        <v>19636.71</v>
      </c>
    </row>
    <row r="17" spans="1:72" s="115" customFormat="1" ht="17.25" customHeight="1">
      <c r="A17" s="123" t="s">
        <v>139</v>
      </c>
      <c r="B17" s="123" t="s">
        <v>150</v>
      </c>
      <c r="C17" s="123" t="s">
        <v>144</v>
      </c>
      <c r="D17" s="124" t="s">
        <v>147</v>
      </c>
      <c r="E17" s="125">
        <v>679.13</v>
      </c>
      <c r="F17" s="125">
        <v>346.69</v>
      </c>
      <c r="G17" s="125">
        <v>346.69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150</v>
      </c>
      <c r="Z17" s="123" t="s">
        <v>144</v>
      </c>
      <c r="AA17" s="124" t="s">
        <v>147</v>
      </c>
      <c r="AB17" s="123">
        <v>332.44</v>
      </c>
      <c r="AC17" s="131">
        <v>83.4</v>
      </c>
      <c r="AD17" s="132">
        <v>8</v>
      </c>
      <c r="AE17" s="133">
        <v>0</v>
      </c>
      <c r="AF17" s="133">
        <v>0.8</v>
      </c>
      <c r="AG17" s="132">
        <v>7</v>
      </c>
      <c r="AH17" s="132">
        <v>13</v>
      </c>
      <c r="AI17" s="132">
        <v>9</v>
      </c>
      <c r="AJ17" s="132">
        <v>0.72</v>
      </c>
      <c r="AK17" s="132">
        <v>0</v>
      </c>
      <c r="AL17" s="132">
        <v>43.32</v>
      </c>
      <c r="AM17" s="133">
        <v>0</v>
      </c>
      <c r="AN17" s="132">
        <v>5</v>
      </c>
      <c r="AO17" s="132">
        <v>1.5</v>
      </c>
      <c r="AP17" s="132">
        <v>13</v>
      </c>
      <c r="AQ17" s="132">
        <v>7.76</v>
      </c>
      <c r="AR17" s="132">
        <v>36</v>
      </c>
      <c r="AS17" s="133">
        <v>0</v>
      </c>
      <c r="AT17" s="133">
        <v>0</v>
      </c>
      <c r="AU17" s="133">
        <v>0</v>
      </c>
      <c r="AV17" s="132">
        <v>5</v>
      </c>
      <c r="AW17" s="133">
        <v>0</v>
      </c>
      <c r="AX17" s="132">
        <v>3.4</v>
      </c>
      <c r="AY17" s="132">
        <v>2</v>
      </c>
      <c r="AZ17" s="132">
        <v>12</v>
      </c>
      <c r="BA17" s="132">
        <v>74.040000000000006</v>
      </c>
      <c r="BB17" s="132">
        <v>0</v>
      </c>
      <c r="BC17" s="132">
        <v>7.5</v>
      </c>
      <c r="BD17" s="125">
        <v>0</v>
      </c>
      <c r="BE17" s="125">
        <v>0</v>
      </c>
      <c r="BF17" s="125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0</v>
      </c>
      <c r="BS17" s="125">
        <v>115</v>
      </c>
      <c r="BT17" s="125">
        <v>794.13</v>
      </c>
    </row>
    <row r="18" spans="1:72" s="115" customFormat="1" ht="17.25" customHeight="1">
      <c r="A18" s="123" t="s">
        <v>139</v>
      </c>
      <c r="B18" s="123" t="s">
        <v>150</v>
      </c>
      <c r="C18" s="123" t="s">
        <v>151</v>
      </c>
      <c r="D18" s="124" t="s">
        <v>152</v>
      </c>
      <c r="E18" s="125">
        <v>110.77</v>
      </c>
      <c r="F18" s="125">
        <v>87.45</v>
      </c>
      <c r="G18" s="125">
        <v>51.65</v>
      </c>
      <c r="H18" s="125">
        <v>31.5</v>
      </c>
      <c r="I18" s="125">
        <v>31.5</v>
      </c>
      <c r="J18" s="125">
        <v>0</v>
      </c>
      <c r="K18" s="125">
        <v>0</v>
      </c>
      <c r="L18" s="125">
        <v>0</v>
      </c>
      <c r="M18" s="125">
        <v>4.3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150</v>
      </c>
      <c r="Z18" s="123" t="s">
        <v>151</v>
      </c>
      <c r="AA18" s="124" t="s">
        <v>152</v>
      </c>
      <c r="AB18" s="123">
        <v>22.92</v>
      </c>
      <c r="AC18" s="131">
        <v>3</v>
      </c>
      <c r="AD18" s="132">
        <v>2</v>
      </c>
      <c r="AE18" s="133">
        <v>0</v>
      </c>
      <c r="AF18" s="133">
        <v>0</v>
      </c>
      <c r="AG18" s="132">
        <v>0.18</v>
      </c>
      <c r="AH18" s="132">
        <v>1.5</v>
      </c>
      <c r="AI18" s="132">
        <v>0</v>
      </c>
      <c r="AJ18" s="132">
        <v>0</v>
      </c>
      <c r="AK18" s="132">
        <v>0</v>
      </c>
      <c r="AL18" s="132">
        <v>3</v>
      </c>
      <c r="AM18" s="133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4</v>
      </c>
      <c r="AS18" s="133">
        <v>0</v>
      </c>
      <c r="AT18" s="133">
        <v>0</v>
      </c>
      <c r="AU18" s="133">
        <v>0</v>
      </c>
      <c r="AV18" s="132">
        <v>0</v>
      </c>
      <c r="AW18" s="133">
        <v>0</v>
      </c>
      <c r="AX18" s="132">
        <v>0</v>
      </c>
      <c r="AY18" s="132">
        <v>0</v>
      </c>
      <c r="AZ18" s="132">
        <v>0</v>
      </c>
      <c r="BA18" s="132">
        <v>9.24</v>
      </c>
      <c r="BB18" s="132">
        <v>0</v>
      </c>
      <c r="BC18" s="132">
        <v>0</v>
      </c>
      <c r="BD18" s="125">
        <v>0.4</v>
      </c>
      <c r="BE18" s="125">
        <v>0</v>
      </c>
      <c r="BF18" s="125">
        <v>0</v>
      </c>
      <c r="BG18" s="125">
        <v>0</v>
      </c>
      <c r="BH18" s="125">
        <v>0</v>
      </c>
      <c r="BI18" s="125">
        <v>0</v>
      </c>
      <c r="BJ18" s="125">
        <v>0.4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  <c r="BR18" s="125">
        <v>264.8</v>
      </c>
      <c r="BS18" s="125">
        <v>50</v>
      </c>
      <c r="BT18" s="125">
        <v>425.57</v>
      </c>
    </row>
    <row r="19" spans="1:72" s="115" customFormat="1" ht="17.25" customHeight="1">
      <c r="A19" s="123" t="s">
        <v>139</v>
      </c>
      <c r="B19" s="123" t="s">
        <v>150</v>
      </c>
      <c r="C19" s="123" t="s">
        <v>142</v>
      </c>
      <c r="D19" s="124" t="s">
        <v>143</v>
      </c>
      <c r="E19" s="125">
        <v>209.52</v>
      </c>
      <c r="F19" s="125">
        <v>182.8</v>
      </c>
      <c r="G19" s="125">
        <v>112.55</v>
      </c>
      <c r="H19" s="125">
        <v>8.89</v>
      </c>
      <c r="I19" s="125">
        <v>0</v>
      </c>
      <c r="J19" s="125">
        <v>8.89</v>
      </c>
      <c r="K19" s="125">
        <v>0</v>
      </c>
      <c r="L19" s="125">
        <v>0</v>
      </c>
      <c r="M19" s="125">
        <v>9.3800000000000008</v>
      </c>
      <c r="N19" s="125">
        <v>0</v>
      </c>
      <c r="O19" s="125">
        <v>51.98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150</v>
      </c>
      <c r="Z19" s="123" t="s">
        <v>142</v>
      </c>
      <c r="AA19" s="124" t="s">
        <v>143</v>
      </c>
      <c r="AB19" s="123">
        <v>26.72</v>
      </c>
      <c r="AC19" s="131">
        <v>2.9</v>
      </c>
      <c r="AD19" s="132">
        <v>0.4</v>
      </c>
      <c r="AE19" s="133">
        <v>0</v>
      </c>
      <c r="AF19" s="133">
        <v>0</v>
      </c>
      <c r="AG19" s="132">
        <v>2</v>
      </c>
      <c r="AH19" s="132">
        <v>2.2200000000000002</v>
      </c>
      <c r="AI19" s="132">
        <v>0</v>
      </c>
      <c r="AJ19" s="132">
        <v>0</v>
      </c>
      <c r="AK19" s="132">
        <v>0</v>
      </c>
      <c r="AL19" s="132">
        <v>9.1999999999999993</v>
      </c>
      <c r="AM19" s="133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3</v>
      </c>
      <c r="AS19" s="133">
        <v>0</v>
      </c>
      <c r="AT19" s="133">
        <v>0</v>
      </c>
      <c r="AU19" s="133">
        <v>0</v>
      </c>
      <c r="AV19" s="132">
        <v>0</v>
      </c>
      <c r="AW19" s="133">
        <v>0</v>
      </c>
      <c r="AX19" s="132">
        <v>4.4400000000000004</v>
      </c>
      <c r="AY19" s="132">
        <v>0</v>
      </c>
      <c r="AZ19" s="132">
        <v>0</v>
      </c>
      <c r="BA19" s="132">
        <v>0</v>
      </c>
      <c r="BB19" s="132">
        <v>0</v>
      </c>
      <c r="BC19" s="132">
        <v>2.56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  <c r="BR19" s="125">
        <v>1670</v>
      </c>
      <c r="BS19" s="125">
        <v>0</v>
      </c>
      <c r="BT19" s="125">
        <v>1879.52</v>
      </c>
    </row>
    <row r="20" spans="1:72" s="115" customFormat="1" ht="17.25" customHeight="1">
      <c r="A20" s="123" t="s">
        <v>139</v>
      </c>
      <c r="B20" s="123" t="s">
        <v>150</v>
      </c>
      <c r="C20" s="123" t="s">
        <v>153</v>
      </c>
      <c r="D20" s="124" t="s">
        <v>154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 t="s">
        <v>139</v>
      </c>
      <c r="Y20" s="123" t="s">
        <v>150</v>
      </c>
      <c r="Z20" s="123" t="s">
        <v>153</v>
      </c>
      <c r="AA20" s="124" t="s">
        <v>154</v>
      </c>
      <c r="AB20" s="123">
        <v>0</v>
      </c>
      <c r="AC20" s="125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567</v>
      </c>
      <c r="BS20" s="125">
        <v>20</v>
      </c>
      <c r="BT20" s="125">
        <v>587</v>
      </c>
    </row>
    <row r="21" spans="1:72" s="115" customFormat="1" ht="17.25" customHeight="1">
      <c r="A21" s="123"/>
      <c r="B21" s="123" t="s">
        <v>155</v>
      </c>
      <c r="C21" s="123"/>
      <c r="D21" s="124" t="s">
        <v>156</v>
      </c>
      <c r="E21" s="125">
        <v>465.12</v>
      </c>
      <c r="F21" s="125">
        <v>358.34</v>
      </c>
      <c r="G21" s="125">
        <v>212.39</v>
      </c>
      <c r="H21" s="125">
        <v>128.25</v>
      </c>
      <c r="I21" s="125">
        <v>128.25</v>
      </c>
      <c r="J21" s="125">
        <v>0</v>
      </c>
      <c r="K21" s="125">
        <v>0</v>
      </c>
      <c r="L21" s="125">
        <v>0</v>
      </c>
      <c r="M21" s="125">
        <v>17.7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/>
      <c r="Y21" s="123" t="s">
        <v>155</v>
      </c>
      <c r="Z21" s="123"/>
      <c r="AA21" s="124" t="s">
        <v>156</v>
      </c>
      <c r="AB21" s="123">
        <v>100.86</v>
      </c>
      <c r="AC21" s="125">
        <f>SUM(AC22:AC23)</f>
        <v>15</v>
      </c>
      <c r="AD21" s="125">
        <f t="shared" ref="AD21:BC21" si="4">SUM(AD22:AD23)</f>
        <v>6.7</v>
      </c>
      <c r="AE21" s="125">
        <f t="shared" si="4"/>
        <v>0</v>
      </c>
      <c r="AF21" s="125">
        <f t="shared" si="4"/>
        <v>0</v>
      </c>
      <c r="AG21" s="125">
        <f t="shared" si="4"/>
        <v>0</v>
      </c>
      <c r="AH21" s="125">
        <f t="shared" si="4"/>
        <v>2</v>
      </c>
      <c r="AI21" s="125">
        <f t="shared" si="4"/>
        <v>0</v>
      </c>
      <c r="AJ21" s="125">
        <f t="shared" si="4"/>
        <v>0</v>
      </c>
      <c r="AK21" s="125">
        <f t="shared" si="4"/>
        <v>0</v>
      </c>
      <c r="AL21" s="125">
        <f t="shared" si="4"/>
        <v>18</v>
      </c>
      <c r="AM21" s="125">
        <f t="shared" si="4"/>
        <v>0</v>
      </c>
      <c r="AN21" s="125">
        <f t="shared" si="4"/>
        <v>0</v>
      </c>
      <c r="AO21" s="125">
        <f t="shared" si="4"/>
        <v>0</v>
      </c>
      <c r="AP21" s="125">
        <f t="shared" si="4"/>
        <v>0</v>
      </c>
      <c r="AQ21" s="125">
        <f t="shared" si="4"/>
        <v>0</v>
      </c>
      <c r="AR21" s="125">
        <f t="shared" si="4"/>
        <v>5.5</v>
      </c>
      <c r="AS21" s="125">
        <f t="shared" si="4"/>
        <v>0</v>
      </c>
      <c r="AT21" s="125">
        <f t="shared" si="4"/>
        <v>0</v>
      </c>
      <c r="AU21" s="125">
        <f t="shared" si="4"/>
        <v>0</v>
      </c>
      <c r="AV21" s="125">
        <f t="shared" si="4"/>
        <v>0</v>
      </c>
      <c r="AW21" s="125">
        <f t="shared" si="4"/>
        <v>0</v>
      </c>
      <c r="AX21" s="125">
        <f t="shared" si="4"/>
        <v>20</v>
      </c>
      <c r="AY21" s="125">
        <f t="shared" si="4"/>
        <v>0</v>
      </c>
      <c r="AZ21" s="125">
        <f t="shared" si="4"/>
        <v>0</v>
      </c>
      <c r="BA21" s="125">
        <f t="shared" si="4"/>
        <v>33.659999999999997</v>
      </c>
      <c r="BB21" s="125">
        <f t="shared" si="4"/>
        <v>0</v>
      </c>
      <c r="BC21" s="125">
        <f t="shared" si="4"/>
        <v>0</v>
      </c>
      <c r="BD21" s="125">
        <v>5.92</v>
      </c>
      <c r="BE21" s="125">
        <v>0</v>
      </c>
      <c r="BF21" s="125">
        <v>0</v>
      </c>
      <c r="BG21" s="125">
        <v>0</v>
      </c>
      <c r="BH21" s="125">
        <v>0</v>
      </c>
      <c r="BI21" s="125">
        <v>0</v>
      </c>
      <c r="BJ21" s="125">
        <v>5.92</v>
      </c>
      <c r="BK21" s="125">
        <v>0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  <c r="BR21" s="125">
        <v>415</v>
      </c>
      <c r="BS21" s="125">
        <v>1639</v>
      </c>
      <c r="BT21" s="125">
        <v>2519.12</v>
      </c>
    </row>
    <row r="22" spans="1:72" s="115" customFormat="1" ht="17.25" customHeight="1">
      <c r="A22" s="123" t="s">
        <v>139</v>
      </c>
      <c r="B22" s="123" t="s">
        <v>157</v>
      </c>
      <c r="C22" s="123" t="s">
        <v>137</v>
      </c>
      <c r="D22" s="124" t="s">
        <v>141</v>
      </c>
      <c r="E22" s="125">
        <v>465.12</v>
      </c>
      <c r="F22" s="125">
        <v>358.34</v>
      </c>
      <c r="G22" s="125">
        <v>212.39</v>
      </c>
      <c r="H22" s="125">
        <v>128.25</v>
      </c>
      <c r="I22" s="125">
        <v>128.25</v>
      </c>
      <c r="J22" s="125">
        <v>0</v>
      </c>
      <c r="K22" s="125">
        <v>0</v>
      </c>
      <c r="L22" s="125">
        <v>0</v>
      </c>
      <c r="M22" s="125">
        <v>17.7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 t="s">
        <v>139</v>
      </c>
      <c r="Y22" s="123" t="s">
        <v>157</v>
      </c>
      <c r="Z22" s="123" t="s">
        <v>137</v>
      </c>
      <c r="AA22" s="124" t="s">
        <v>141</v>
      </c>
      <c r="AB22" s="123">
        <v>100.86</v>
      </c>
      <c r="AC22" s="131">
        <v>15</v>
      </c>
      <c r="AD22" s="132">
        <v>6.7</v>
      </c>
      <c r="AE22" s="133">
        <v>0</v>
      </c>
      <c r="AF22" s="133">
        <v>0</v>
      </c>
      <c r="AG22" s="132">
        <v>0</v>
      </c>
      <c r="AH22" s="132">
        <v>2</v>
      </c>
      <c r="AI22" s="132">
        <v>0</v>
      </c>
      <c r="AJ22" s="132">
        <v>0</v>
      </c>
      <c r="AK22" s="132">
        <v>0</v>
      </c>
      <c r="AL22" s="132">
        <v>18</v>
      </c>
      <c r="AM22" s="133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5.5</v>
      </c>
      <c r="AS22" s="133">
        <v>0</v>
      </c>
      <c r="AT22" s="133">
        <v>0</v>
      </c>
      <c r="AU22" s="133">
        <v>0</v>
      </c>
      <c r="AV22" s="132">
        <v>0</v>
      </c>
      <c r="AW22" s="133">
        <v>0</v>
      </c>
      <c r="AX22" s="132">
        <v>20</v>
      </c>
      <c r="AY22" s="132">
        <v>0</v>
      </c>
      <c r="AZ22" s="132">
        <v>0</v>
      </c>
      <c r="BA22" s="132">
        <v>33.659999999999997</v>
      </c>
      <c r="BB22" s="132">
        <v>0</v>
      </c>
      <c r="BC22" s="132">
        <v>0</v>
      </c>
      <c r="BD22" s="125">
        <v>5.92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5.92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415</v>
      </c>
      <c r="BS22" s="125">
        <v>0</v>
      </c>
      <c r="BT22" s="125">
        <v>880.12</v>
      </c>
    </row>
    <row r="23" spans="1:72" s="115" customFormat="1" ht="17.25" customHeight="1">
      <c r="A23" s="123" t="s">
        <v>139</v>
      </c>
      <c r="B23" s="123" t="s">
        <v>157</v>
      </c>
      <c r="C23" s="123" t="s">
        <v>153</v>
      </c>
      <c r="D23" s="124" t="s">
        <v>158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157</v>
      </c>
      <c r="Z23" s="123" t="s">
        <v>153</v>
      </c>
      <c r="AA23" s="124" t="s">
        <v>158</v>
      </c>
      <c r="AB23" s="123">
        <v>0</v>
      </c>
      <c r="AC23" s="125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5">
        <v>0</v>
      </c>
      <c r="BE23" s="125">
        <v>0</v>
      </c>
      <c r="BF23" s="125">
        <v>0</v>
      </c>
      <c r="BG23" s="125">
        <v>0</v>
      </c>
      <c r="BH23" s="125">
        <v>0</v>
      </c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  <c r="BR23" s="125">
        <v>0</v>
      </c>
      <c r="BS23" s="125">
        <v>1639</v>
      </c>
      <c r="BT23" s="125">
        <v>1639</v>
      </c>
    </row>
    <row r="24" spans="1:72" s="115" customFormat="1" ht="17.25" customHeight="1">
      <c r="A24" s="123"/>
      <c r="B24" s="123" t="s">
        <v>159</v>
      </c>
      <c r="C24" s="123"/>
      <c r="D24" s="124" t="s">
        <v>160</v>
      </c>
      <c r="E24" s="125">
        <v>137.01</v>
      </c>
      <c r="F24" s="125">
        <v>109.67</v>
      </c>
      <c r="G24" s="125">
        <v>65.72</v>
      </c>
      <c r="H24" s="125">
        <v>38.479999999999997</v>
      </c>
      <c r="I24" s="125">
        <v>38.479999999999997</v>
      </c>
      <c r="J24" s="125">
        <v>0</v>
      </c>
      <c r="K24" s="125">
        <v>0</v>
      </c>
      <c r="L24" s="125">
        <v>0</v>
      </c>
      <c r="M24" s="125">
        <v>5.48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/>
      <c r="Y24" s="123" t="s">
        <v>159</v>
      </c>
      <c r="Z24" s="123"/>
      <c r="AA24" s="124" t="s">
        <v>160</v>
      </c>
      <c r="AB24" s="123">
        <v>27.34</v>
      </c>
      <c r="AC24" s="125">
        <f>SUM(AC25:AC29)</f>
        <v>4</v>
      </c>
      <c r="AD24" s="125">
        <f t="shared" ref="AD24:BC24" si="5">SUM(AD25:AD29)</f>
        <v>0</v>
      </c>
      <c r="AE24" s="125">
        <f t="shared" si="5"/>
        <v>0</v>
      </c>
      <c r="AF24" s="125">
        <f t="shared" si="5"/>
        <v>0</v>
      </c>
      <c r="AG24" s="125">
        <f t="shared" si="5"/>
        <v>0.4</v>
      </c>
      <c r="AH24" s="125">
        <f t="shared" si="5"/>
        <v>1.1000000000000001</v>
      </c>
      <c r="AI24" s="125">
        <f t="shared" si="5"/>
        <v>0</v>
      </c>
      <c r="AJ24" s="125">
        <f t="shared" si="5"/>
        <v>0</v>
      </c>
      <c r="AK24" s="125">
        <f t="shared" si="5"/>
        <v>0</v>
      </c>
      <c r="AL24" s="125">
        <f t="shared" si="5"/>
        <v>2</v>
      </c>
      <c r="AM24" s="125">
        <f t="shared" si="5"/>
        <v>0</v>
      </c>
      <c r="AN24" s="125">
        <f t="shared" si="5"/>
        <v>0</v>
      </c>
      <c r="AO24" s="125">
        <f t="shared" si="5"/>
        <v>0</v>
      </c>
      <c r="AP24" s="125">
        <f t="shared" si="5"/>
        <v>0</v>
      </c>
      <c r="AQ24" s="125">
        <f t="shared" si="5"/>
        <v>0</v>
      </c>
      <c r="AR24" s="125">
        <f t="shared" si="5"/>
        <v>1.5</v>
      </c>
      <c r="AS24" s="125">
        <f t="shared" si="5"/>
        <v>0</v>
      </c>
      <c r="AT24" s="125">
        <f t="shared" si="5"/>
        <v>0</v>
      </c>
      <c r="AU24" s="125">
        <f t="shared" si="5"/>
        <v>0</v>
      </c>
      <c r="AV24" s="125">
        <f t="shared" si="5"/>
        <v>0.44</v>
      </c>
      <c r="AW24" s="125">
        <f t="shared" si="5"/>
        <v>0</v>
      </c>
      <c r="AX24" s="125">
        <f t="shared" si="5"/>
        <v>7</v>
      </c>
      <c r="AY24" s="125">
        <f t="shared" si="5"/>
        <v>0</v>
      </c>
      <c r="AZ24" s="125">
        <f t="shared" si="5"/>
        <v>0</v>
      </c>
      <c r="BA24" s="125">
        <f t="shared" si="5"/>
        <v>9.9</v>
      </c>
      <c r="BB24" s="125">
        <f t="shared" si="5"/>
        <v>0</v>
      </c>
      <c r="BC24" s="125">
        <f t="shared" si="5"/>
        <v>1</v>
      </c>
      <c r="BD24" s="125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  <c r="BR24" s="125">
        <v>102</v>
      </c>
      <c r="BS24" s="125">
        <v>23</v>
      </c>
      <c r="BT24" s="125">
        <v>262.01</v>
      </c>
    </row>
    <row r="25" spans="1:72" s="115" customFormat="1" ht="17.25" customHeight="1">
      <c r="A25" s="123" t="s">
        <v>139</v>
      </c>
      <c r="B25" s="123" t="s">
        <v>161</v>
      </c>
      <c r="C25" s="123" t="s">
        <v>137</v>
      </c>
      <c r="D25" s="124" t="s">
        <v>141</v>
      </c>
      <c r="E25" s="125">
        <v>137.01</v>
      </c>
      <c r="F25" s="125">
        <v>109.67</v>
      </c>
      <c r="G25" s="125">
        <v>65.72</v>
      </c>
      <c r="H25" s="125">
        <v>38.479999999999997</v>
      </c>
      <c r="I25" s="125">
        <v>38.479999999999997</v>
      </c>
      <c r="J25" s="125">
        <v>0</v>
      </c>
      <c r="K25" s="125">
        <v>0</v>
      </c>
      <c r="L25" s="125">
        <v>0</v>
      </c>
      <c r="M25" s="125">
        <v>5.48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137</v>
      </c>
      <c r="AA25" s="124" t="s">
        <v>141</v>
      </c>
      <c r="AB25" s="123">
        <v>27.34</v>
      </c>
      <c r="AC25" s="131">
        <v>4</v>
      </c>
      <c r="AD25" s="132">
        <v>0</v>
      </c>
      <c r="AE25" s="133">
        <v>0</v>
      </c>
      <c r="AF25" s="133">
        <v>0</v>
      </c>
      <c r="AG25" s="132">
        <v>0.4</v>
      </c>
      <c r="AH25" s="132">
        <v>1.1000000000000001</v>
      </c>
      <c r="AI25" s="132">
        <v>0</v>
      </c>
      <c r="AJ25" s="132">
        <v>0</v>
      </c>
      <c r="AK25" s="132">
        <v>0</v>
      </c>
      <c r="AL25" s="132">
        <v>2</v>
      </c>
      <c r="AM25" s="133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1.5</v>
      </c>
      <c r="AS25" s="133">
        <v>0</v>
      </c>
      <c r="AT25" s="133">
        <v>0</v>
      </c>
      <c r="AU25" s="133">
        <v>0</v>
      </c>
      <c r="AV25" s="132">
        <v>0.44</v>
      </c>
      <c r="AW25" s="133">
        <v>0</v>
      </c>
      <c r="AX25" s="132">
        <v>7</v>
      </c>
      <c r="AY25" s="132">
        <v>0</v>
      </c>
      <c r="AZ25" s="132">
        <v>0</v>
      </c>
      <c r="BA25" s="132">
        <v>9.9</v>
      </c>
      <c r="BB25" s="132">
        <v>0</v>
      </c>
      <c r="BC25" s="132">
        <v>1</v>
      </c>
      <c r="BD25" s="125">
        <v>0</v>
      </c>
      <c r="BE25" s="125">
        <v>0</v>
      </c>
      <c r="BF25" s="125">
        <v>0</v>
      </c>
      <c r="BG25" s="125">
        <v>0</v>
      </c>
      <c r="BH25" s="125">
        <v>0</v>
      </c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  <c r="BR25" s="125">
        <v>15</v>
      </c>
      <c r="BS25" s="125">
        <v>0</v>
      </c>
      <c r="BT25" s="125">
        <v>152.01</v>
      </c>
    </row>
    <row r="26" spans="1:72" s="115" customFormat="1" ht="17.25" customHeight="1">
      <c r="A26" s="123" t="s">
        <v>139</v>
      </c>
      <c r="B26" s="123" t="s">
        <v>161</v>
      </c>
      <c r="C26" s="123" t="s">
        <v>144</v>
      </c>
      <c r="D26" s="124" t="s">
        <v>147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144</v>
      </c>
      <c r="AA26" s="124" t="s">
        <v>147</v>
      </c>
      <c r="AB26" s="123">
        <v>0</v>
      </c>
      <c r="AC26" s="125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5">
        <v>0</v>
      </c>
      <c r="BE26" s="125">
        <v>0</v>
      </c>
      <c r="BF26" s="125">
        <v>0</v>
      </c>
      <c r="BG26" s="125">
        <v>0</v>
      </c>
      <c r="BH26" s="125">
        <v>0</v>
      </c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  <c r="BR26" s="125">
        <v>0</v>
      </c>
      <c r="BS26" s="125">
        <v>13</v>
      </c>
      <c r="BT26" s="125">
        <v>13</v>
      </c>
    </row>
    <row r="27" spans="1:72" s="115" customFormat="1" ht="17.25" customHeight="1">
      <c r="A27" s="123" t="s">
        <v>139</v>
      </c>
      <c r="B27" s="123" t="s">
        <v>161</v>
      </c>
      <c r="C27" s="123" t="s">
        <v>159</v>
      </c>
      <c r="D27" s="124" t="s">
        <v>162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 t="s">
        <v>139</v>
      </c>
      <c r="Y27" s="123" t="s">
        <v>161</v>
      </c>
      <c r="Z27" s="123" t="s">
        <v>159</v>
      </c>
      <c r="AA27" s="124" t="s">
        <v>162</v>
      </c>
      <c r="AB27" s="123">
        <v>0</v>
      </c>
      <c r="AC27" s="125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v>48</v>
      </c>
      <c r="BS27" s="125">
        <v>10</v>
      </c>
      <c r="BT27" s="125">
        <v>58</v>
      </c>
    </row>
    <row r="28" spans="1:72" s="115" customFormat="1" ht="17.25" customHeight="1">
      <c r="A28" s="123" t="s">
        <v>139</v>
      </c>
      <c r="B28" s="123" t="s">
        <v>161</v>
      </c>
      <c r="C28" s="123" t="s">
        <v>163</v>
      </c>
      <c r="D28" s="124" t="s">
        <v>164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161</v>
      </c>
      <c r="Z28" s="123" t="s">
        <v>163</v>
      </c>
      <c r="AA28" s="124" t="s">
        <v>164</v>
      </c>
      <c r="AB28" s="123">
        <v>0</v>
      </c>
      <c r="AC28" s="125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5">
        <v>0</v>
      </c>
      <c r="BE28" s="125">
        <v>0</v>
      </c>
      <c r="BF28" s="125">
        <v>0</v>
      </c>
      <c r="BG28" s="125">
        <v>0</v>
      </c>
      <c r="BH28" s="125">
        <v>0</v>
      </c>
      <c r="BI28" s="125">
        <v>0</v>
      </c>
      <c r="BJ28" s="125">
        <v>0</v>
      </c>
      <c r="BK28" s="125">
        <v>0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  <c r="BR28" s="125">
        <v>20</v>
      </c>
      <c r="BS28" s="125">
        <v>0</v>
      </c>
      <c r="BT28" s="125">
        <v>20</v>
      </c>
    </row>
    <row r="29" spans="1:72" s="115" customFormat="1" ht="17.25" customHeight="1">
      <c r="A29" s="123" t="s">
        <v>139</v>
      </c>
      <c r="B29" s="123" t="s">
        <v>161</v>
      </c>
      <c r="C29" s="123" t="s">
        <v>153</v>
      </c>
      <c r="D29" s="124" t="s">
        <v>165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161</v>
      </c>
      <c r="Z29" s="123" t="s">
        <v>153</v>
      </c>
      <c r="AA29" s="124" t="s">
        <v>165</v>
      </c>
      <c r="AB29" s="123">
        <v>0</v>
      </c>
      <c r="AC29" s="125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5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  <c r="BR29" s="125">
        <v>19</v>
      </c>
      <c r="BS29" s="125">
        <v>0</v>
      </c>
      <c r="BT29" s="125">
        <v>19</v>
      </c>
    </row>
    <row r="30" spans="1:72" s="115" customFormat="1" ht="17.25" customHeight="1">
      <c r="A30" s="123"/>
      <c r="B30" s="123" t="s">
        <v>166</v>
      </c>
      <c r="C30" s="123"/>
      <c r="D30" s="124" t="s">
        <v>167</v>
      </c>
      <c r="E30" s="125">
        <v>1708.83</v>
      </c>
      <c r="F30" s="125">
        <v>974.05</v>
      </c>
      <c r="G30" s="125">
        <v>573.04999999999995</v>
      </c>
      <c r="H30" s="125">
        <v>353.25</v>
      </c>
      <c r="I30" s="125">
        <v>353.25</v>
      </c>
      <c r="J30" s="125">
        <v>0</v>
      </c>
      <c r="K30" s="125">
        <v>0</v>
      </c>
      <c r="L30" s="125">
        <v>0</v>
      </c>
      <c r="M30" s="125">
        <v>47.75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/>
      <c r="Y30" s="123" t="s">
        <v>166</v>
      </c>
      <c r="Z30" s="123"/>
      <c r="AA30" s="124" t="s">
        <v>167</v>
      </c>
      <c r="AB30" s="123">
        <v>731.88</v>
      </c>
      <c r="AC30" s="125">
        <f>SUM(AC31:AC33)</f>
        <v>0.6</v>
      </c>
      <c r="AD30" s="125">
        <f t="shared" ref="AD30:BC30" si="6">SUM(AD31:AD33)</f>
        <v>0</v>
      </c>
      <c r="AE30" s="125">
        <f t="shared" si="6"/>
        <v>0</v>
      </c>
      <c r="AF30" s="125">
        <f t="shared" si="6"/>
        <v>0</v>
      </c>
      <c r="AG30" s="125">
        <f t="shared" si="6"/>
        <v>2</v>
      </c>
      <c r="AH30" s="125">
        <f t="shared" si="6"/>
        <v>2</v>
      </c>
      <c r="AI30" s="125">
        <f t="shared" si="6"/>
        <v>6</v>
      </c>
      <c r="AJ30" s="125">
        <f t="shared" si="6"/>
        <v>0</v>
      </c>
      <c r="AK30" s="125">
        <f t="shared" si="6"/>
        <v>0</v>
      </c>
      <c r="AL30" s="125">
        <f t="shared" si="6"/>
        <v>17.399999999999999</v>
      </c>
      <c r="AM30" s="125">
        <f t="shared" si="6"/>
        <v>0</v>
      </c>
      <c r="AN30" s="125">
        <f t="shared" si="6"/>
        <v>0</v>
      </c>
      <c r="AO30" s="125">
        <f t="shared" si="6"/>
        <v>0</v>
      </c>
      <c r="AP30" s="125">
        <f t="shared" si="6"/>
        <v>2</v>
      </c>
      <c r="AQ30" s="125">
        <f t="shared" si="6"/>
        <v>0</v>
      </c>
      <c r="AR30" s="125">
        <f t="shared" si="6"/>
        <v>24</v>
      </c>
      <c r="AS30" s="125">
        <f t="shared" si="6"/>
        <v>0</v>
      </c>
      <c r="AT30" s="125">
        <f t="shared" si="6"/>
        <v>0</v>
      </c>
      <c r="AU30" s="125">
        <f t="shared" si="6"/>
        <v>0</v>
      </c>
      <c r="AV30" s="125">
        <f t="shared" si="6"/>
        <v>0</v>
      </c>
      <c r="AW30" s="125">
        <f t="shared" si="6"/>
        <v>0</v>
      </c>
      <c r="AX30" s="125">
        <f t="shared" si="6"/>
        <v>80</v>
      </c>
      <c r="AY30" s="125">
        <f t="shared" si="6"/>
        <v>0</v>
      </c>
      <c r="AZ30" s="125">
        <f t="shared" si="6"/>
        <v>0</v>
      </c>
      <c r="BA30" s="125">
        <f t="shared" si="6"/>
        <v>97.88</v>
      </c>
      <c r="BB30" s="125">
        <f t="shared" si="6"/>
        <v>0</v>
      </c>
      <c r="BC30" s="125">
        <f t="shared" si="6"/>
        <v>500</v>
      </c>
      <c r="BD30" s="125">
        <v>2.9</v>
      </c>
      <c r="BE30" s="125">
        <v>0</v>
      </c>
      <c r="BF30" s="125">
        <v>0</v>
      </c>
      <c r="BG30" s="125">
        <v>0</v>
      </c>
      <c r="BH30" s="125">
        <v>0</v>
      </c>
      <c r="BI30" s="125">
        <v>0</v>
      </c>
      <c r="BJ30" s="125">
        <v>2.9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2098</v>
      </c>
      <c r="BS30" s="125">
        <v>81</v>
      </c>
      <c r="BT30" s="125">
        <v>3887.83</v>
      </c>
    </row>
    <row r="31" spans="1:72" s="115" customFormat="1" ht="17.25" customHeight="1">
      <c r="A31" s="123" t="s">
        <v>139</v>
      </c>
      <c r="B31" s="123" t="s">
        <v>168</v>
      </c>
      <c r="C31" s="123" t="s">
        <v>137</v>
      </c>
      <c r="D31" s="124" t="s">
        <v>141</v>
      </c>
      <c r="E31" s="125">
        <v>1708.83</v>
      </c>
      <c r="F31" s="125">
        <v>974.05</v>
      </c>
      <c r="G31" s="125">
        <v>573.04999999999995</v>
      </c>
      <c r="H31" s="125">
        <v>353.25</v>
      </c>
      <c r="I31" s="125">
        <v>353.25</v>
      </c>
      <c r="J31" s="125">
        <v>0</v>
      </c>
      <c r="K31" s="125">
        <v>0</v>
      </c>
      <c r="L31" s="125">
        <v>0</v>
      </c>
      <c r="M31" s="125">
        <v>47.75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3" t="s">
        <v>139</v>
      </c>
      <c r="Y31" s="123" t="s">
        <v>168</v>
      </c>
      <c r="Z31" s="123" t="s">
        <v>137</v>
      </c>
      <c r="AA31" s="124" t="s">
        <v>141</v>
      </c>
      <c r="AB31" s="123">
        <v>731.88</v>
      </c>
      <c r="AC31" s="131">
        <v>0.6</v>
      </c>
      <c r="AD31" s="132">
        <v>0</v>
      </c>
      <c r="AE31" s="133">
        <v>0</v>
      </c>
      <c r="AF31" s="133">
        <v>0</v>
      </c>
      <c r="AG31" s="132">
        <v>2</v>
      </c>
      <c r="AH31" s="132">
        <v>2</v>
      </c>
      <c r="AI31" s="132">
        <v>6</v>
      </c>
      <c r="AJ31" s="132">
        <v>0</v>
      </c>
      <c r="AK31" s="132">
        <v>0</v>
      </c>
      <c r="AL31" s="132">
        <v>17.399999999999999</v>
      </c>
      <c r="AM31" s="133">
        <v>0</v>
      </c>
      <c r="AN31" s="132">
        <v>0</v>
      </c>
      <c r="AO31" s="132">
        <v>0</v>
      </c>
      <c r="AP31" s="132">
        <v>2</v>
      </c>
      <c r="AQ31" s="132">
        <v>0</v>
      </c>
      <c r="AR31" s="132">
        <v>24</v>
      </c>
      <c r="AS31" s="133">
        <v>0</v>
      </c>
      <c r="AT31" s="133">
        <v>0</v>
      </c>
      <c r="AU31" s="133">
        <v>0</v>
      </c>
      <c r="AV31" s="132">
        <v>0</v>
      </c>
      <c r="AW31" s="133">
        <v>0</v>
      </c>
      <c r="AX31" s="132">
        <v>80</v>
      </c>
      <c r="AY31" s="132">
        <v>0</v>
      </c>
      <c r="AZ31" s="132">
        <v>0</v>
      </c>
      <c r="BA31" s="132">
        <v>97.88</v>
      </c>
      <c r="BB31" s="132">
        <v>0</v>
      </c>
      <c r="BC31" s="132">
        <v>500</v>
      </c>
      <c r="BD31" s="125">
        <v>2.9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5">
        <v>2.9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  <c r="BR31" s="125">
        <v>1398</v>
      </c>
      <c r="BS31" s="125">
        <v>0</v>
      </c>
      <c r="BT31" s="125">
        <v>3106.83</v>
      </c>
    </row>
    <row r="32" spans="1:72" s="115" customFormat="1" ht="17.25" customHeight="1">
      <c r="A32" s="123" t="s">
        <v>139</v>
      </c>
      <c r="B32" s="123" t="s">
        <v>168</v>
      </c>
      <c r="C32" s="123" t="s">
        <v>144</v>
      </c>
      <c r="D32" s="124" t="s">
        <v>147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3" t="s">
        <v>139</v>
      </c>
      <c r="Y32" s="123" t="s">
        <v>168</v>
      </c>
      <c r="Z32" s="123" t="s">
        <v>144</v>
      </c>
      <c r="AA32" s="124" t="s">
        <v>147</v>
      </c>
      <c r="AB32" s="123">
        <v>0</v>
      </c>
      <c r="AC32" s="125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5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  <c r="BR32" s="125">
        <v>0</v>
      </c>
      <c r="BS32" s="125">
        <v>65</v>
      </c>
      <c r="BT32" s="125">
        <v>65</v>
      </c>
    </row>
    <row r="33" spans="1:72" s="115" customFormat="1" ht="17.25" customHeight="1">
      <c r="A33" s="123" t="s">
        <v>139</v>
      </c>
      <c r="B33" s="123" t="s">
        <v>168</v>
      </c>
      <c r="C33" s="123" t="s">
        <v>153</v>
      </c>
      <c r="D33" s="124" t="s">
        <v>169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168</v>
      </c>
      <c r="Z33" s="123" t="s">
        <v>153</v>
      </c>
      <c r="AA33" s="124" t="s">
        <v>169</v>
      </c>
      <c r="AB33" s="123">
        <v>0</v>
      </c>
      <c r="AC33" s="125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5">
        <v>0</v>
      </c>
      <c r="BE33" s="125">
        <v>0</v>
      </c>
      <c r="BF33" s="125">
        <v>0</v>
      </c>
      <c r="BG33" s="125">
        <v>0</v>
      </c>
      <c r="BH33" s="125">
        <v>0</v>
      </c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  <c r="BR33" s="125">
        <v>700</v>
      </c>
      <c r="BS33" s="125">
        <v>16</v>
      </c>
      <c r="BT33" s="125">
        <v>716</v>
      </c>
    </row>
    <row r="34" spans="1:72" s="115" customFormat="1" ht="17.25" customHeight="1">
      <c r="A34" s="123"/>
      <c r="B34" s="123" t="s">
        <v>163</v>
      </c>
      <c r="C34" s="123"/>
      <c r="D34" s="124" t="s">
        <v>170</v>
      </c>
      <c r="E34" s="125">
        <v>3760</v>
      </c>
      <c r="F34" s="125">
        <v>260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260</v>
      </c>
      <c r="X34" s="123"/>
      <c r="Y34" s="123" t="s">
        <v>163</v>
      </c>
      <c r="Z34" s="123"/>
      <c r="AA34" s="124" t="s">
        <v>170</v>
      </c>
      <c r="AB34" s="123">
        <v>3500</v>
      </c>
      <c r="AC34" s="125">
        <f>SUM(AC35:AC36)</f>
        <v>0</v>
      </c>
      <c r="AD34" s="125">
        <f t="shared" ref="AD34:BC34" si="7">SUM(AD35:AD36)</f>
        <v>0</v>
      </c>
      <c r="AE34" s="125">
        <f t="shared" si="7"/>
        <v>0</v>
      </c>
      <c r="AF34" s="125">
        <f t="shared" si="7"/>
        <v>0</v>
      </c>
      <c r="AG34" s="125">
        <f t="shared" si="7"/>
        <v>0</v>
      </c>
      <c r="AH34" s="125">
        <f t="shared" si="7"/>
        <v>0</v>
      </c>
      <c r="AI34" s="125">
        <f t="shared" si="7"/>
        <v>0</v>
      </c>
      <c r="AJ34" s="125">
        <f t="shared" si="7"/>
        <v>0</v>
      </c>
      <c r="AK34" s="125">
        <f t="shared" si="7"/>
        <v>0</v>
      </c>
      <c r="AL34" s="125">
        <f t="shared" si="7"/>
        <v>0</v>
      </c>
      <c r="AM34" s="125">
        <f t="shared" si="7"/>
        <v>0</v>
      </c>
      <c r="AN34" s="125">
        <f t="shared" si="7"/>
        <v>0</v>
      </c>
      <c r="AO34" s="125">
        <f t="shared" si="7"/>
        <v>0</v>
      </c>
      <c r="AP34" s="125">
        <f t="shared" si="7"/>
        <v>0</v>
      </c>
      <c r="AQ34" s="125">
        <f t="shared" si="7"/>
        <v>0</v>
      </c>
      <c r="AR34" s="125">
        <f t="shared" si="7"/>
        <v>0</v>
      </c>
      <c r="AS34" s="125">
        <f t="shared" si="7"/>
        <v>0</v>
      </c>
      <c r="AT34" s="125">
        <f t="shared" si="7"/>
        <v>0</v>
      </c>
      <c r="AU34" s="125">
        <f t="shared" si="7"/>
        <v>0</v>
      </c>
      <c r="AV34" s="125">
        <f t="shared" si="7"/>
        <v>0</v>
      </c>
      <c r="AW34" s="125">
        <f t="shared" si="7"/>
        <v>0</v>
      </c>
      <c r="AX34" s="125">
        <f t="shared" si="7"/>
        <v>0</v>
      </c>
      <c r="AY34" s="125">
        <f t="shared" si="7"/>
        <v>0</v>
      </c>
      <c r="AZ34" s="125">
        <f t="shared" si="7"/>
        <v>0</v>
      </c>
      <c r="BA34" s="125">
        <f t="shared" si="7"/>
        <v>0</v>
      </c>
      <c r="BB34" s="125">
        <f t="shared" si="7"/>
        <v>0</v>
      </c>
      <c r="BC34" s="125">
        <f t="shared" si="7"/>
        <v>3500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0</v>
      </c>
      <c r="BJ34" s="125">
        <v>0</v>
      </c>
      <c r="BK34" s="125">
        <v>0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  <c r="BR34" s="125">
        <v>520</v>
      </c>
      <c r="BS34" s="125">
        <v>0</v>
      </c>
      <c r="BT34" s="125">
        <v>4280</v>
      </c>
    </row>
    <row r="35" spans="1:72" s="115" customFormat="1" ht="17.25" customHeight="1">
      <c r="A35" s="123" t="s">
        <v>139</v>
      </c>
      <c r="B35" s="123" t="s">
        <v>171</v>
      </c>
      <c r="C35" s="123" t="s">
        <v>137</v>
      </c>
      <c r="D35" s="124" t="s">
        <v>141</v>
      </c>
      <c r="E35" s="125">
        <v>3760</v>
      </c>
      <c r="F35" s="125">
        <v>260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260</v>
      </c>
      <c r="X35" s="123" t="s">
        <v>139</v>
      </c>
      <c r="Y35" s="123" t="s">
        <v>171</v>
      </c>
      <c r="Z35" s="123" t="s">
        <v>137</v>
      </c>
      <c r="AA35" s="124" t="s">
        <v>141</v>
      </c>
      <c r="AB35" s="123">
        <v>3500</v>
      </c>
      <c r="AC35" s="131">
        <v>0</v>
      </c>
      <c r="AD35" s="132">
        <v>0</v>
      </c>
      <c r="AE35" s="133">
        <v>0</v>
      </c>
      <c r="AF35" s="133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3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3">
        <v>0</v>
      </c>
      <c r="AT35" s="133">
        <v>0</v>
      </c>
      <c r="AU35" s="133">
        <v>0</v>
      </c>
      <c r="AV35" s="132">
        <v>0</v>
      </c>
      <c r="AW35" s="133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3500</v>
      </c>
      <c r="BD35" s="125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  <c r="BR35" s="125">
        <v>120</v>
      </c>
      <c r="BS35" s="125">
        <v>0</v>
      </c>
      <c r="BT35" s="125">
        <v>3880</v>
      </c>
    </row>
    <row r="36" spans="1:72" s="115" customFormat="1" ht="17.25" customHeight="1">
      <c r="A36" s="123" t="s">
        <v>139</v>
      </c>
      <c r="B36" s="123" t="s">
        <v>171</v>
      </c>
      <c r="C36" s="123" t="s">
        <v>151</v>
      </c>
      <c r="D36" s="124" t="s">
        <v>172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 t="s">
        <v>139</v>
      </c>
      <c r="Y36" s="123" t="s">
        <v>171</v>
      </c>
      <c r="Z36" s="123" t="s">
        <v>151</v>
      </c>
      <c r="AA36" s="124" t="s">
        <v>172</v>
      </c>
      <c r="AB36" s="123">
        <v>0</v>
      </c>
      <c r="AC36" s="125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5">
        <v>0</v>
      </c>
      <c r="BE36" s="125">
        <v>0</v>
      </c>
      <c r="BF36" s="125">
        <v>0</v>
      </c>
      <c r="BG36" s="125">
        <v>0</v>
      </c>
      <c r="BH36" s="125">
        <v>0</v>
      </c>
      <c r="BI36" s="125">
        <v>0</v>
      </c>
      <c r="BJ36" s="125">
        <v>0</v>
      </c>
      <c r="BK36" s="125">
        <v>0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  <c r="BR36" s="125">
        <v>400</v>
      </c>
      <c r="BS36" s="125">
        <v>0</v>
      </c>
      <c r="BT36" s="125">
        <v>400</v>
      </c>
    </row>
    <row r="37" spans="1:72" s="115" customFormat="1" ht="17.25" customHeight="1">
      <c r="A37" s="123"/>
      <c r="B37" s="123" t="s">
        <v>151</v>
      </c>
      <c r="C37" s="123"/>
      <c r="D37" s="124" t="s">
        <v>173</v>
      </c>
      <c r="E37" s="125">
        <v>245.91</v>
      </c>
      <c r="F37" s="125">
        <v>136.59</v>
      </c>
      <c r="G37" s="125">
        <v>82.47</v>
      </c>
      <c r="H37" s="125">
        <v>47.25</v>
      </c>
      <c r="I37" s="125">
        <v>47.25</v>
      </c>
      <c r="J37" s="125">
        <v>0</v>
      </c>
      <c r="K37" s="125">
        <v>0</v>
      </c>
      <c r="L37" s="125">
        <v>0</v>
      </c>
      <c r="M37" s="125">
        <v>6.87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/>
      <c r="Y37" s="123" t="s">
        <v>151</v>
      </c>
      <c r="Z37" s="123"/>
      <c r="AA37" s="124" t="s">
        <v>173</v>
      </c>
      <c r="AB37" s="123">
        <v>108.92</v>
      </c>
      <c r="AC37" s="125">
        <f>SUM(AC38)</f>
        <v>15</v>
      </c>
      <c r="AD37" s="125">
        <f t="shared" ref="AD37:BC37" si="8">SUM(AD38)</f>
        <v>3</v>
      </c>
      <c r="AE37" s="125">
        <f t="shared" si="8"/>
        <v>0</v>
      </c>
      <c r="AF37" s="125">
        <f t="shared" si="8"/>
        <v>0</v>
      </c>
      <c r="AG37" s="125">
        <f t="shared" si="8"/>
        <v>0.6</v>
      </c>
      <c r="AH37" s="125">
        <f t="shared" si="8"/>
        <v>1.5</v>
      </c>
      <c r="AI37" s="125">
        <f t="shared" si="8"/>
        <v>0</v>
      </c>
      <c r="AJ37" s="125">
        <f t="shared" si="8"/>
        <v>0</v>
      </c>
      <c r="AK37" s="125">
        <f t="shared" si="8"/>
        <v>0</v>
      </c>
      <c r="AL37" s="125">
        <f t="shared" si="8"/>
        <v>14</v>
      </c>
      <c r="AM37" s="125">
        <f t="shared" si="8"/>
        <v>0</v>
      </c>
      <c r="AN37" s="125">
        <f t="shared" si="8"/>
        <v>1</v>
      </c>
      <c r="AO37" s="125">
        <f t="shared" si="8"/>
        <v>0</v>
      </c>
      <c r="AP37" s="125">
        <f t="shared" si="8"/>
        <v>2</v>
      </c>
      <c r="AQ37" s="125">
        <f t="shared" si="8"/>
        <v>5</v>
      </c>
      <c r="AR37" s="125">
        <f t="shared" si="8"/>
        <v>17</v>
      </c>
      <c r="AS37" s="125">
        <f t="shared" si="8"/>
        <v>0</v>
      </c>
      <c r="AT37" s="125">
        <f t="shared" si="8"/>
        <v>0</v>
      </c>
      <c r="AU37" s="125">
        <f t="shared" si="8"/>
        <v>0</v>
      </c>
      <c r="AV37" s="125">
        <f t="shared" si="8"/>
        <v>5</v>
      </c>
      <c r="AW37" s="125">
        <f t="shared" si="8"/>
        <v>0</v>
      </c>
      <c r="AX37" s="125">
        <f t="shared" si="8"/>
        <v>15</v>
      </c>
      <c r="AY37" s="125">
        <f t="shared" si="8"/>
        <v>0</v>
      </c>
      <c r="AZ37" s="125">
        <f t="shared" si="8"/>
        <v>0</v>
      </c>
      <c r="BA37" s="125">
        <f t="shared" si="8"/>
        <v>21.82</v>
      </c>
      <c r="BB37" s="125">
        <f t="shared" si="8"/>
        <v>0</v>
      </c>
      <c r="BC37" s="125">
        <f t="shared" si="8"/>
        <v>8</v>
      </c>
      <c r="BD37" s="125">
        <v>0.4</v>
      </c>
      <c r="BE37" s="125">
        <v>0</v>
      </c>
      <c r="BF37" s="125">
        <v>0</v>
      </c>
      <c r="BG37" s="125">
        <v>0</v>
      </c>
      <c r="BH37" s="125">
        <v>0</v>
      </c>
      <c r="BI37" s="125">
        <v>0</v>
      </c>
      <c r="BJ37" s="125">
        <v>0.4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  <c r="BR37" s="125">
        <v>92</v>
      </c>
      <c r="BS37" s="125">
        <v>0</v>
      </c>
      <c r="BT37" s="125">
        <v>337.91</v>
      </c>
    </row>
    <row r="38" spans="1:72" s="115" customFormat="1" ht="17.25" customHeight="1">
      <c r="A38" s="123" t="s">
        <v>139</v>
      </c>
      <c r="B38" s="123" t="s">
        <v>174</v>
      </c>
      <c r="C38" s="123" t="s">
        <v>137</v>
      </c>
      <c r="D38" s="124" t="s">
        <v>141</v>
      </c>
      <c r="E38" s="125">
        <v>245.91</v>
      </c>
      <c r="F38" s="125">
        <v>136.59</v>
      </c>
      <c r="G38" s="125">
        <v>82.47</v>
      </c>
      <c r="H38" s="125">
        <v>47.25</v>
      </c>
      <c r="I38" s="125">
        <v>47.25</v>
      </c>
      <c r="J38" s="125">
        <v>0</v>
      </c>
      <c r="K38" s="125">
        <v>0</v>
      </c>
      <c r="L38" s="125">
        <v>0</v>
      </c>
      <c r="M38" s="125">
        <v>6.87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174</v>
      </c>
      <c r="Z38" s="123" t="s">
        <v>137</v>
      </c>
      <c r="AA38" s="124" t="s">
        <v>141</v>
      </c>
      <c r="AB38" s="123">
        <v>108.92</v>
      </c>
      <c r="AC38" s="131">
        <v>15</v>
      </c>
      <c r="AD38" s="132">
        <v>3</v>
      </c>
      <c r="AE38" s="133">
        <v>0</v>
      </c>
      <c r="AF38" s="133">
        <v>0</v>
      </c>
      <c r="AG38" s="132">
        <v>0.6</v>
      </c>
      <c r="AH38" s="132">
        <v>1.5</v>
      </c>
      <c r="AI38" s="132">
        <v>0</v>
      </c>
      <c r="AJ38" s="132">
        <v>0</v>
      </c>
      <c r="AK38" s="132">
        <v>0</v>
      </c>
      <c r="AL38" s="132">
        <v>14</v>
      </c>
      <c r="AM38" s="133">
        <v>0</v>
      </c>
      <c r="AN38" s="132">
        <v>1</v>
      </c>
      <c r="AO38" s="132">
        <v>0</v>
      </c>
      <c r="AP38" s="132">
        <v>2</v>
      </c>
      <c r="AQ38" s="132">
        <v>5</v>
      </c>
      <c r="AR38" s="132">
        <v>17</v>
      </c>
      <c r="AS38" s="133">
        <v>0</v>
      </c>
      <c r="AT38" s="133">
        <v>0</v>
      </c>
      <c r="AU38" s="133">
        <v>0</v>
      </c>
      <c r="AV38" s="132">
        <v>5</v>
      </c>
      <c r="AW38" s="133">
        <v>0</v>
      </c>
      <c r="AX38" s="132">
        <v>15</v>
      </c>
      <c r="AY38" s="132">
        <v>0</v>
      </c>
      <c r="AZ38" s="132">
        <v>0</v>
      </c>
      <c r="BA38" s="132">
        <v>21.82</v>
      </c>
      <c r="BB38" s="132">
        <v>0</v>
      </c>
      <c r="BC38" s="132">
        <v>8</v>
      </c>
      <c r="BD38" s="125">
        <v>0.4</v>
      </c>
      <c r="BE38" s="125">
        <v>0</v>
      </c>
      <c r="BF38" s="125">
        <v>0</v>
      </c>
      <c r="BG38" s="125">
        <v>0</v>
      </c>
      <c r="BH38" s="125">
        <v>0</v>
      </c>
      <c r="BI38" s="125">
        <v>0</v>
      </c>
      <c r="BJ38" s="125">
        <v>0.4</v>
      </c>
      <c r="BK38" s="125">
        <v>0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  <c r="BR38" s="125">
        <v>92</v>
      </c>
      <c r="BS38" s="125">
        <v>0</v>
      </c>
      <c r="BT38" s="125">
        <v>337.91</v>
      </c>
    </row>
    <row r="39" spans="1:72" s="115" customFormat="1" ht="17.25" customHeight="1">
      <c r="A39" s="123"/>
      <c r="B39" s="123" t="s">
        <v>175</v>
      </c>
      <c r="C39" s="123"/>
      <c r="D39" s="124" t="s">
        <v>176</v>
      </c>
      <c r="E39" s="125">
        <v>340.43</v>
      </c>
      <c r="F39" s="125">
        <v>340.43</v>
      </c>
      <c r="G39" s="125">
        <v>340.43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3"/>
      <c r="Y39" s="123" t="s">
        <v>175</v>
      </c>
      <c r="Z39" s="123"/>
      <c r="AA39" s="124" t="s">
        <v>176</v>
      </c>
      <c r="AB39" s="123">
        <v>0</v>
      </c>
      <c r="AC39" s="125">
        <f>AC40</f>
        <v>0</v>
      </c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5">
        <v>0</v>
      </c>
      <c r="BE39" s="125">
        <v>0</v>
      </c>
      <c r="BF39" s="125">
        <v>0</v>
      </c>
      <c r="BG39" s="125">
        <v>0</v>
      </c>
      <c r="BH39" s="125">
        <v>0</v>
      </c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  <c r="BR39" s="125">
        <v>0</v>
      </c>
      <c r="BS39" s="125">
        <v>0</v>
      </c>
      <c r="BT39" s="125">
        <v>340.43</v>
      </c>
    </row>
    <row r="40" spans="1:72" s="115" customFormat="1" ht="17.25" customHeight="1">
      <c r="A40" s="123" t="s">
        <v>139</v>
      </c>
      <c r="B40" s="123" t="s">
        <v>177</v>
      </c>
      <c r="C40" s="123" t="s">
        <v>137</v>
      </c>
      <c r="D40" s="124" t="s">
        <v>141</v>
      </c>
      <c r="E40" s="125">
        <v>340.43</v>
      </c>
      <c r="F40" s="125">
        <v>340.43</v>
      </c>
      <c r="G40" s="125">
        <v>340.43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3" t="s">
        <v>139</v>
      </c>
      <c r="Y40" s="123" t="s">
        <v>177</v>
      </c>
      <c r="Z40" s="123" t="s">
        <v>137</v>
      </c>
      <c r="AA40" s="124" t="s">
        <v>141</v>
      </c>
      <c r="AB40" s="123">
        <v>0</v>
      </c>
      <c r="AC40" s="125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5">
        <v>0</v>
      </c>
      <c r="BE40" s="125">
        <v>0</v>
      </c>
      <c r="BF40" s="125">
        <v>0</v>
      </c>
      <c r="BG40" s="125">
        <v>0</v>
      </c>
      <c r="BH40" s="125">
        <v>0</v>
      </c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  <c r="BR40" s="125">
        <v>0</v>
      </c>
      <c r="BS40" s="125">
        <v>0</v>
      </c>
      <c r="BT40" s="125">
        <v>340.43</v>
      </c>
    </row>
    <row r="41" spans="1:72" s="115" customFormat="1" ht="17.25" customHeight="1">
      <c r="A41" s="123"/>
      <c r="B41" s="123" t="s">
        <v>178</v>
      </c>
      <c r="C41" s="123"/>
      <c r="D41" s="124" t="s">
        <v>179</v>
      </c>
      <c r="E41" s="125">
        <v>504.8</v>
      </c>
      <c r="F41" s="125">
        <v>259.62</v>
      </c>
      <c r="G41" s="125">
        <v>0</v>
      </c>
      <c r="H41" s="125">
        <v>191.25</v>
      </c>
      <c r="I41" s="125">
        <v>191.25</v>
      </c>
      <c r="J41" s="125">
        <v>0</v>
      </c>
      <c r="K41" s="125">
        <v>0</v>
      </c>
      <c r="L41" s="125">
        <v>0</v>
      </c>
      <c r="M41" s="125">
        <v>28.37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40</v>
      </c>
      <c r="X41" s="123"/>
      <c r="Y41" s="123" t="s">
        <v>178</v>
      </c>
      <c r="Z41" s="123"/>
      <c r="AA41" s="124" t="s">
        <v>179</v>
      </c>
      <c r="AB41" s="123">
        <v>243.76</v>
      </c>
      <c r="AC41" s="125">
        <f>SUM(AC42:AC43)</f>
        <v>30</v>
      </c>
      <c r="AD41" s="125">
        <f t="shared" ref="AD41:BC41" si="9">SUM(AD42:AD43)</f>
        <v>10</v>
      </c>
      <c r="AE41" s="125">
        <f t="shared" si="9"/>
        <v>0</v>
      </c>
      <c r="AF41" s="125">
        <f t="shared" si="9"/>
        <v>0</v>
      </c>
      <c r="AG41" s="125">
        <f t="shared" si="9"/>
        <v>5</v>
      </c>
      <c r="AH41" s="125">
        <f t="shared" si="9"/>
        <v>10</v>
      </c>
      <c r="AI41" s="125">
        <f t="shared" si="9"/>
        <v>10</v>
      </c>
      <c r="AJ41" s="125">
        <f t="shared" si="9"/>
        <v>0</v>
      </c>
      <c r="AK41" s="125">
        <f t="shared" si="9"/>
        <v>0</v>
      </c>
      <c r="AL41" s="125">
        <f t="shared" si="9"/>
        <v>20</v>
      </c>
      <c r="AM41" s="125">
        <f t="shared" si="9"/>
        <v>0</v>
      </c>
      <c r="AN41" s="125">
        <f t="shared" si="9"/>
        <v>6</v>
      </c>
      <c r="AO41" s="125">
        <f t="shared" si="9"/>
        <v>0</v>
      </c>
      <c r="AP41" s="125">
        <f t="shared" si="9"/>
        <v>6</v>
      </c>
      <c r="AQ41" s="125">
        <f t="shared" si="9"/>
        <v>5</v>
      </c>
      <c r="AR41" s="125">
        <f t="shared" si="9"/>
        <v>3</v>
      </c>
      <c r="AS41" s="125">
        <f t="shared" si="9"/>
        <v>0</v>
      </c>
      <c r="AT41" s="125">
        <f t="shared" si="9"/>
        <v>0</v>
      </c>
      <c r="AU41" s="125">
        <f t="shared" si="9"/>
        <v>0</v>
      </c>
      <c r="AV41" s="125">
        <f t="shared" si="9"/>
        <v>2</v>
      </c>
      <c r="AW41" s="125">
        <f t="shared" si="9"/>
        <v>0</v>
      </c>
      <c r="AX41" s="125">
        <f t="shared" si="9"/>
        <v>9.3000000000000007</v>
      </c>
      <c r="AY41" s="125">
        <f t="shared" si="9"/>
        <v>0</v>
      </c>
      <c r="AZ41" s="125">
        <f t="shared" si="9"/>
        <v>6</v>
      </c>
      <c r="BA41" s="125">
        <f t="shared" si="9"/>
        <v>50.84</v>
      </c>
      <c r="BB41" s="125">
        <f t="shared" si="9"/>
        <v>0</v>
      </c>
      <c r="BC41" s="125">
        <f t="shared" si="9"/>
        <v>70.62</v>
      </c>
      <c r="BD41" s="125">
        <v>1.42</v>
      </c>
      <c r="BE41" s="125">
        <v>0</v>
      </c>
      <c r="BF41" s="125">
        <v>0</v>
      </c>
      <c r="BG41" s="125">
        <v>0</v>
      </c>
      <c r="BH41" s="125">
        <v>0</v>
      </c>
      <c r="BI41" s="125">
        <v>0</v>
      </c>
      <c r="BJ41" s="125">
        <v>1.42</v>
      </c>
      <c r="BK41" s="125">
        <v>0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  <c r="BR41" s="125">
        <v>588</v>
      </c>
      <c r="BS41" s="125">
        <v>65</v>
      </c>
      <c r="BT41" s="125">
        <v>1157.8</v>
      </c>
    </row>
    <row r="42" spans="1:72" s="115" customFormat="1" ht="17.25" customHeight="1">
      <c r="A42" s="123" t="s">
        <v>139</v>
      </c>
      <c r="B42" s="123" t="s">
        <v>180</v>
      </c>
      <c r="C42" s="123" t="s">
        <v>137</v>
      </c>
      <c r="D42" s="124" t="s">
        <v>141</v>
      </c>
      <c r="E42" s="125">
        <v>504.8</v>
      </c>
      <c r="F42" s="125">
        <v>259.62</v>
      </c>
      <c r="G42" s="125">
        <v>0</v>
      </c>
      <c r="H42" s="125">
        <v>191.25</v>
      </c>
      <c r="I42" s="125">
        <v>191.25</v>
      </c>
      <c r="J42" s="125">
        <v>0</v>
      </c>
      <c r="K42" s="125">
        <v>0</v>
      </c>
      <c r="L42" s="125">
        <v>0</v>
      </c>
      <c r="M42" s="125">
        <v>28.37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40</v>
      </c>
      <c r="X42" s="123" t="s">
        <v>139</v>
      </c>
      <c r="Y42" s="123" t="s">
        <v>180</v>
      </c>
      <c r="Z42" s="123" t="s">
        <v>137</v>
      </c>
      <c r="AA42" s="124" t="s">
        <v>141</v>
      </c>
      <c r="AB42" s="123">
        <v>243.76</v>
      </c>
      <c r="AC42" s="131">
        <v>30</v>
      </c>
      <c r="AD42" s="132">
        <v>10</v>
      </c>
      <c r="AE42" s="133">
        <v>0</v>
      </c>
      <c r="AF42" s="133">
        <v>0</v>
      </c>
      <c r="AG42" s="132">
        <v>5</v>
      </c>
      <c r="AH42" s="132">
        <v>10</v>
      </c>
      <c r="AI42" s="132">
        <v>10</v>
      </c>
      <c r="AJ42" s="132">
        <v>0</v>
      </c>
      <c r="AK42" s="132">
        <v>0</v>
      </c>
      <c r="AL42" s="132">
        <v>20</v>
      </c>
      <c r="AM42" s="133">
        <v>0</v>
      </c>
      <c r="AN42" s="132">
        <v>6</v>
      </c>
      <c r="AO42" s="132">
        <v>0</v>
      </c>
      <c r="AP42" s="132">
        <v>6</v>
      </c>
      <c r="AQ42" s="132">
        <v>5</v>
      </c>
      <c r="AR42" s="132">
        <v>3</v>
      </c>
      <c r="AS42" s="133">
        <v>0</v>
      </c>
      <c r="AT42" s="133">
        <v>0</v>
      </c>
      <c r="AU42" s="133">
        <v>0</v>
      </c>
      <c r="AV42" s="132">
        <v>2</v>
      </c>
      <c r="AW42" s="133">
        <v>0</v>
      </c>
      <c r="AX42" s="132">
        <v>9.3000000000000007</v>
      </c>
      <c r="AY42" s="132">
        <v>0</v>
      </c>
      <c r="AZ42" s="132">
        <v>6</v>
      </c>
      <c r="BA42" s="132">
        <v>50.84</v>
      </c>
      <c r="BB42" s="132">
        <v>0</v>
      </c>
      <c r="BC42" s="132">
        <v>70.62</v>
      </c>
      <c r="BD42" s="125">
        <v>1.42</v>
      </c>
      <c r="BE42" s="125">
        <v>0</v>
      </c>
      <c r="BF42" s="125">
        <v>0</v>
      </c>
      <c r="BG42" s="125">
        <v>0</v>
      </c>
      <c r="BH42" s="125">
        <v>0</v>
      </c>
      <c r="BI42" s="125">
        <v>0</v>
      </c>
      <c r="BJ42" s="125">
        <v>1.42</v>
      </c>
      <c r="BK42" s="125">
        <v>0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  <c r="BR42" s="125">
        <v>588</v>
      </c>
      <c r="BS42" s="125">
        <v>0</v>
      </c>
      <c r="BT42" s="125">
        <v>1092.8</v>
      </c>
    </row>
    <row r="43" spans="1:72" s="115" customFormat="1" ht="17.25" customHeight="1">
      <c r="A43" s="123" t="s">
        <v>139</v>
      </c>
      <c r="B43" s="123" t="s">
        <v>180</v>
      </c>
      <c r="C43" s="123" t="s">
        <v>144</v>
      </c>
      <c r="D43" s="124" t="s">
        <v>147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180</v>
      </c>
      <c r="Z43" s="123" t="s">
        <v>144</v>
      </c>
      <c r="AA43" s="124" t="s">
        <v>147</v>
      </c>
      <c r="AB43" s="123">
        <v>0</v>
      </c>
      <c r="AC43" s="125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5">
        <v>0</v>
      </c>
      <c r="BE43" s="125">
        <v>0</v>
      </c>
      <c r="BF43" s="125">
        <v>0</v>
      </c>
      <c r="BG43" s="125">
        <v>0</v>
      </c>
      <c r="BH43" s="125">
        <v>0</v>
      </c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  <c r="BR43" s="125">
        <v>0</v>
      </c>
      <c r="BS43" s="125">
        <v>65</v>
      </c>
      <c r="BT43" s="125">
        <v>65</v>
      </c>
    </row>
    <row r="44" spans="1:72" s="115" customFormat="1" ht="17.25" customHeight="1">
      <c r="A44" s="123"/>
      <c r="B44" s="123" t="s">
        <v>181</v>
      </c>
      <c r="C44" s="123"/>
      <c r="D44" s="124" t="s">
        <v>182</v>
      </c>
      <c r="E44" s="125">
        <v>204.56</v>
      </c>
      <c r="F44" s="125">
        <v>158.97999999999999</v>
      </c>
      <c r="G44" s="125">
        <v>94.2</v>
      </c>
      <c r="H44" s="125">
        <v>42.75</v>
      </c>
      <c r="I44" s="125">
        <v>42.75</v>
      </c>
      <c r="J44" s="125">
        <v>0</v>
      </c>
      <c r="K44" s="125">
        <v>0</v>
      </c>
      <c r="L44" s="125">
        <v>0</v>
      </c>
      <c r="M44" s="125">
        <v>7.85</v>
      </c>
      <c r="N44" s="125">
        <v>0</v>
      </c>
      <c r="O44" s="125">
        <v>14.18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/>
      <c r="Y44" s="123" t="s">
        <v>181</v>
      </c>
      <c r="Z44" s="123"/>
      <c r="AA44" s="124" t="s">
        <v>182</v>
      </c>
      <c r="AB44" s="123">
        <v>41.66</v>
      </c>
      <c r="AC44" s="125">
        <f>SUM(AC45:AC49)</f>
        <v>9.5</v>
      </c>
      <c r="AD44" s="125">
        <f t="shared" ref="AD44:BC44" si="10">SUM(AD45:AD49)</f>
        <v>0</v>
      </c>
      <c r="AE44" s="125">
        <f t="shared" si="10"/>
        <v>0</v>
      </c>
      <c r="AF44" s="125">
        <f t="shared" si="10"/>
        <v>0</v>
      </c>
      <c r="AG44" s="125">
        <f t="shared" si="10"/>
        <v>0.35</v>
      </c>
      <c r="AH44" s="125">
        <f t="shared" si="10"/>
        <v>1.85</v>
      </c>
      <c r="AI44" s="125">
        <f t="shared" si="10"/>
        <v>0.3</v>
      </c>
      <c r="AJ44" s="125">
        <f t="shared" si="10"/>
        <v>0</v>
      </c>
      <c r="AK44" s="125">
        <f t="shared" si="10"/>
        <v>0</v>
      </c>
      <c r="AL44" s="125">
        <f t="shared" si="10"/>
        <v>9.6</v>
      </c>
      <c r="AM44" s="125">
        <f t="shared" si="10"/>
        <v>0</v>
      </c>
      <c r="AN44" s="125">
        <f t="shared" si="10"/>
        <v>0</v>
      </c>
      <c r="AO44" s="125">
        <f t="shared" si="10"/>
        <v>0</v>
      </c>
      <c r="AP44" s="125">
        <f t="shared" si="10"/>
        <v>1</v>
      </c>
      <c r="AQ44" s="125">
        <f t="shared" si="10"/>
        <v>0.5</v>
      </c>
      <c r="AR44" s="125">
        <f t="shared" si="10"/>
        <v>0.92</v>
      </c>
      <c r="AS44" s="125">
        <f t="shared" si="10"/>
        <v>0</v>
      </c>
      <c r="AT44" s="125">
        <f t="shared" si="10"/>
        <v>0</v>
      </c>
      <c r="AU44" s="125">
        <f t="shared" si="10"/>
        <v>0</v>
      </c>
      <c r="AV44" s="125">
        <f t="shared" si="10"/>
        <v>1</v>
      </c>
      <c r="AW44" s="125">
        <f t="shared" si="10"/>
        <v>0</v>
      </c>
      <c r="AX44" s="125">
        <f t="shared" si="10"/>
        <v>2.4</v>
      </c>
      <c r="AY44" s="125">
        <f t="shared" si="10"/>
        <v>0.3</v>
      </c>
      <c r="AZ44" s="125">
        <f t="shared" si="10"/>
        <v>0</v>
      </c>
      <c r="BA44" s="125">
        <f t="shared" si="10"/>
        <v>12.54</v>
      </c>
      <c r="BB44" s="125">
        <f t="shared" si="10"/>
        <v>0</v>
      </c>
      <c r="BC44" s="125">
        <f t="shared" si="10"/>
        <v>1.4</v>
      </c>
      <c r="BD44" s="125">
        <v>3.92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3.92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626.79999999999995</v>
      </c>
      <c r="BS44" s="125">
        <v>0</v>
      </c>
      <c r="BT44" s="125">
        <v>831.36</v>
      </c>
    </row>
    <row r="45" spans="1:72" s="115" customFormat="1" ht="17.25" customHeight="1">
      <c r="A45" s="123" t="s">
        <v>139</v>
      </c>
      <c r="B45" s="123" t="s">
        <v>183</v>
      </c>
      <c r="C45" s="123" t="s">
        <v>137</v>
      </c>
      <c r="D45" s="124" t="s">
        <v>141</v>
      </c>
      <c r="E45" s="125">
        <v>204.05</v>
      </c>
      <c r="F45" s="125">
        <v>158.97999999999999</v>
      </c>
      <c r="G45" s="125">
        <v>94.2</v>
      </c>
      <c r="H45" s="125">
        <v>42.75</v>
      </c>
      <c r="I45" s="125">
        <v>42.75</v>
      </c>
      <c r="J45" s="125">
        <v>0</v>
      </c>
      <c r="K45" s="125">
        <v>0</v>
      </c>
      <c r="L45" s="125">
        <v>0</v>
      </c>
      <c r="M45" s="125">
        <v>7.85</v>
      </c>
      <c r="N45" s="125">
        <v>0</v>
      </c>
      <c r="O45" s="125">
        <v>14.18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183</v>
      </c>
      <c r="Z45" s="123" t="s">
        <v>137</v>
      </c>
      <c r="AA45" s="124" t="s">
        <v>141</v>
      </c>
      <c r="AB45" s="123">
        <v>41.66</v>
      </c>
      <c r="AC45" s="131">
        <v>9.5</v>
      </c>
      <c r="AD45" s="132">
        <v>0</v>
      </c>
      <c r="AE45" s="133">
        <v>0</v>
      </c>
      <c r="AF45" s="133">
        <v>0</v>
      </c>
      <c r="AG45" s="132">
        <v>0.35</v>
      </c>
      <c r="AH45" s="132">
        <v>1.85</v>
      </c>
      <c r="AI45" s="132">
        <v>0.3</v>
      </c>
      <c r="AJ45" s="132">
        <v>0</v>
      </c>
      <c r="AK45" s="132">
        <v>0</v>
      </c>
      <c r="AL45" s="132">
        <v>9.6</v>
      </c>
      <c r="AM45" s="133">
        <v>0</v>
      </c>
      <c r="AN45" s="132">
        <v>0</v>
      </c>
      <c r="AO45" s="132">
        <v>0</v>
      </c>
      <c r="AP45" s="132">
        <v>1</v>
      </c>
      <c r="AQ45" s="132">
        <v>0.5</v>
      </c>
      <c r="AR45" s="132">
        <v>0.92</v>
      </c>
      <c r="AS45" s="133">
        <v>0</v>
      </c>
      <c r="AT45" s="133">
        <v>0</v>
      </c>
      <c r="AU45" s="133">
        <v>0</v>
      </c>
      <c r="AV45" s="132">
        <v>1</v>
      </c>
      <c r="AW45" s="133">
        <v>0</v>
      </c>
      <c r="AX45" s="132">
        <v>2.4</v>
      </c>
      <c r="AY45" s="132">
        <v>0.3</v>
      </c>
      <c r="AZ45" s="132">
        <v>0</v>
      </c>
      <c r="BA45" s="132">
        <v>12.54</v>
      </c>
      <c r="BB45" s="132">
        <v>0</v>
      </c>
      <c r="BC45" s="132">
        <v>1.4</v>
      </c>
      <c r="BD45" s="125">
        <v>3.41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3.41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  <c r="BR45" s="125">
        <v>208.8</v>
      </c>
      <c r="BS45" s="125">
        <v>0</v>
      </c>
      <c r="BT45" s="125">
        <v>412.85</v>
      </c>
    </row>
    <row r="46" spans="1:72" s="115" customFormat="1" ht="17.25" customHeight="1">
      <c r="A46" s="123" t="s">
        <v>139</v>
      </c>
      <c r="B46" s="123" t="s">
        <v>183</v>
      </c>
      <c r="C46" s="123" t="s">
        <v>144</v>
      </c>
      <c r="D46" s="124" t="s">
        <v>147</v>
      </c>
      <c r="E46" s="125">
        <v>0.51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 t="s">
        <v>139</v>
      </c>
      <c r="Y46" s="123" t="s">
        <v>183</v>
      </c>
      <c r="Z46" s="123" t="s">
        <v>144</v>
      </c>
      <c r="AA46" s="124" t="s">
        <v>147</v>
      </c>
      <c r="AB46" s="123">
        <v>0</v>
      </c>
      <c r="AC46" s="125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5">
        <v>0.51</v>
      </c>
      <c r="BE46" s="125">
        <v>0</v>
      </c>
      <c r="BF46" s="125">
        <v>0</v>
      </c>
      <c r="BG46" s="125">
        <v>0</v>
      </c>
      <c r="BH46" s="125">
        <v>0</v>
      </c>
      <c r="BI46" s="125">
        <v>0</v>
      </c>
      <c r="BJ46" s="125">
        <v>0.51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  <c r="BR46" s="125">
        <v>0</v>
      </c>
      <c r="BS46" s="125">
        <v>0</v>
      </c>
      <c r="BT46" s="125">
        <v>0.51</v>
      </c>
    </row>
    <row r="47" spans="1:72" s="115" customFormat="1" ht="17.25" customHeight="1">
      <c r="A47" s="123" t="s">
        <v>139</v>
      </c>
      <c r="B47" s="123" t="s">
        <v>183</v>
      </c>
      <c r="C47" s="123" t="s">
        <v>155</v>
      </c>
      <c r="D47" s="124" t="s">
        <v>184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183</v>
      </c>
      <c r="Z47" s="123" t="s">
        <v>155</v>
      </c>
      <c r="AA47" s="124" t="s">
        <v>184</v>
      </c>
      <c r="AB47" s="123">
        <v>0</v>
      </c>
      <c r="AC47" s="125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5">
        <v>0</v>
      </c>
      <c r="BE47" s="125">
        <v>0</v>
      </c>
      <c r="BF47" s="125">
        <v>0</v>
      </c>
      <c r="BG47" s="125">
        <v>0</v>
      </c>
      <c r="BH47" s="125">
        <v>0</v>
      </c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  <c r="BR47" s="125">
        <v>60</v>
      </c>
      <c r="BS47" s="125">
        <v>0</v>
      </c>
      <c r="BT47" s="125">
        <v>60</v>
      </c>
    </row>
    <row r="48" spans="1:72" s="115" customFormat="1" ht="17.25" customHeight="1">
      <c r="A48" s="123" t="s">
        <v>139</v>
      </c>
      <c r="B48" s="123" t="s">
        <v>183</v>
      </c>
      <c r="C48" s="123" t="s">
        <v>151</v>
      </c>
      <c r="D48" s="124" t="s">
        <v>185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183</v>
      </c>
      <c r="Z48" s="123" t="s">
        <v>151</v>
      </c>
      <c r="AA48" s="124" t="s">
        <v>185</v>
      </c>
      <c r="AB48" s="123">
        <v>0</v>
      </c>
      <c r="AC48" s="125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5">
        <v>0</v>
      </c>
      <c r="BE48" s="125">
        <v>0</v>
      </c>
      <c r="BF48" s="125">
        <v>0</v>
      </c>
      <c r="BG48" s="125">
        <v>0</v>
      </c>
      <c r="BH48" s="125">
        <v>0</v>
      </c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  <c r="BR48" s="125">
        <v>341</v>
      </c>
      <c r="BS48" s="125">
        <v>0</v>
      </c>
      <c r="BT48" s="125">
        <v>341</v>
      </c>
    </row>
    <row r="49" spans="1:72" s="115" customFormat="1" ht="17.25" customHeight="1">
      <c r="A49" s="123" t="s">
        <v>139</v>
      </c>
      <c r="B49" s="123" t="s">
        <v>183</v>
      </c>
      <c r="C49" s="123" t="s">
        <v>153</v>
      </c>
      <c r="D49" s="124" t="s">
        <v>186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 t="s">
        <v>139</v>
      </c>
      <c r="Y49" s="123" t="s">
        <v>183</v>
      </c>
      <c r="Z49" s="123" t="s">
        <v>153</v>
      </c>
      <c r="AA49" s="124" t="s">
        <v>186</v>
      </c>
      <c r="AB49" s="123">
        <v>0</v>
      </c>
      <c r="AC49" s="125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5">
        <v>0</v>
      </c>
      <c r="BE49" s="125">
        <v>0</v>
      </c>
      <c r="BF49" s="125">
        <v>0</v>
      </c>
      <c r="BG49" s="125">
        <v>0</v>
      </c>
      <c r="BH49" s="125">
        <v>0</v>
      </c>
      <c r="BI49" s="125">
        <v>0</v>
      </c>
      <c r="BJ49" s="125">
        <v>0</v>
      </c>
      <c r="BK49" s="125">
        <v>0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  <c r="BR49" s="125">
        <v>17</v>
      </c>
      <c r="BS49" s="125">
        <v>0</v>
      </c>
      <c r="BT49" s="125">
        <v>17</v>
      </c>
    </row>
    <row r="50" spans="1:72" s="115" customFormat="1" ht="17.25" customHeight="1">
      <c r="A50" s="123"/>
      <c r="B50" s="123" t="s">
        <v>187</v>
      </c>
      <c r="C50" s="123"/>
      <c r="D50" s="124" t="s">
        <v>188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/>
      <c r="Y50" s="123" t="s">
        <v>187</v>
      </c>
      <c r="Z50" s="123"/>
      <c r="AA50" s="124" t="s">
        <v>188</v>
      </c>
      <c r="AB50" s="123">
        <v>0</v>
      </c>
      <c r="AC50" s="125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5">
        <v>0</v>
      </c>
      <c r="BE50" s="125">
        <v>0</v>
      </c>
      <c r="BF50" s="125">
        <v>0</v>
      </c>
      <c r="BG50" s="125">
        <v>0</v>
      </c>
      <c r="BH50" s="125">
        <v>0</v>
      </c>
      <c r="BI50" s="125">
        <v>0</v>
      </c>
      <c r="BJ50" s="125">
        <v>0</v>
      </c>
      <c r="BK50" s="125">
        <v>0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  <c r="BR50" s="125">
        <v>0</v>
      </c>
      <c r="BS50" s="125">
        <v>10</v>
      </c>
      <c r="BT50" s="125">
        <v>10</v>
      </c>
    </row>
    <row r="51" spans="1:72" s="115" customFormat="1" ht="17.25" customHeight="1">
      <c r="A51" s="123" t="s">
        <v>139</v>
      </c>
      <c r="B51" s="123" t="s">
        <v>189</v>
      </c>
      <c r="C51" s="123" t="s">
        <v>159</v>
      </c>
      <c r="D51" s="124" t="s">
        <v>190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189</v>
      </c>
      <c r="Z51" s="123" t="s">
        <v>159</v>
      </c>
      <c r="AA51" s="124" t="s">
        <v>190</v>
      </c>
      <c r="AB51" s="123">
        <v>0</v>
      </c>
      <c r="AC51" s="125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5">
        <v>0</v>
      </c>
      <c r="BE51" s="125">
        <v>0</v>
      </c>
      <c r="BF51" s="125">
        <v>0</v>
      </c>
      <c r="BG51" s="125">
        <v>0</v>
      </c>
      <c r="BH51" s="125">
        <v>0</v>
      </c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  <c r="BR51" s="125">
        <v>0</v>
      </c>
      <c r="BS51" s="125">
        <v>10</v>
      </c>
      <c r="BT51" s="125">
        <v>10</v>
      </c>
    </row>
    <row r="52" spans="1:72" s="115" customFormat="1" ht="17.25" customHeight="1">
      <c r="A52" s="123"/>
      <c r="B52" s="123" t="s">
        <v>191</v>
      </c>
      <c r="C52" s="123"/>
      <c r="D52" s="124" t="s">
        <v>192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191</v>
      </c>
      <c r="Z52" s="123"/>
      <c r="AA52" s="124" t="s">
        <v>192</v>
      </c>
      <c r="AB52" s="123">
        <v>0</v>
      </c>
      <c r="AC52" s="125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5">
        <v>0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v>16</v>
      </c>
      <c r="BS52" s="125">
        <v>0</v>
      </c>
      <c r="BT52" s="125">
        <v>16</v>
      </c>
    </row>
    <row r="53" spans="1:72" s="115" customFormat="1" ht="17.25" customHeight="1">
      <c r="A53" s="123" t="s">
        <v>139</v>
      </c>
      <c r="B53" s="123" t="s">
        <v>193</v>
      </c>
      <c r="C53" s="123" t="s">
        <v>137</v>
      </c>
      <c r="D53" s="124" t="s">
        <v>141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193</v>
      </c>
      <c r="Z53" s="123" t="s">
        <v>137</v>
      </c>
      <c r="AA53" s="124" t="s">
        <v>141</v>
      </c>
      <c r="AB53" s="123">
        <v>0</v>
      </c>
      <c r="AC53" s="125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5">
        <v>0</v>
      </c>
      <c r="BE53" s="125">
        <v>0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  <c r="BR53" s="125">
        <v>16</v>
      </c>
      <c r="BS53" s="125">
        <v>0</v>
      </c>
      <c r="BT53" s="125">
        <v>16</v>
      </c>
    </row>
    <row r="54" spans="1:72" s="115" customFormat="1" ht="17.25" customHeight="1">
      <c r="A54" s="123"/>
      <c r="B54" s="123" t="s">
        <v>194</v>
      </c>
      <c r="C54" s="123"/>
      <c r="D54" s="124" t="s">
        <v>195</v>
      </c>
      <c r="E54" s="125">
        <v>65.540000000000006</v>
      </c>
      <c r="F54" s="125">
        <v>52.58</v>
      </c>
      <c r="G54" s="125">
        <v>31.92</v>
      </c>
      <c r="H54" s="125">
        <v>18</v>
      </c>
      <c r="I54" s="125">
        <v>18</v>
      </c>
      <c r="J54" s="125">
        <v>0</v>
      </c>
      <c r="K54" s="125">
        <v>0</v>
      </c>
      <c r="L54" s="125">
        <v>0</v>
      </c>
      <c r="M54" s="125">
        <v>2.66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/>
      <c r="Y54" s="123" t="s">
        <v>194</v>
      </c>
      <c r="Z54" s="123"/>
      <c r="AA54" s="124" t="s">
        <v>195</v>
      </c>
      <c r="AB54" s="123">
        <v>12.96</v>
      </c>
      <c r="AC54" s="125">
        <f>SUM(AC55:AC56)</f>
        <v>0</v>
      </c>
      <c r="AD54" s="125">
        <f t="shared" ref="AD54:BC54" si="11">SUM(AD55:AD56)</f>
        <v>0.1</v>
      </c>
      <c r="AE54" s="125">
        <f t="shared" si="11"/>
        <v>0</v>
      </c>
      <c r="AF54" s="125">
        <f t="shared" si="11"/>
        <v>0</v>
      </c>
      <c r="AG54" s="125">
        <f t="shared" si="11"/>
        <v>0.1</v>
      </c>
      <c r="AH54" s="125">
        <f t="shared" si="11"/>
        <v>0.12</v>
      </c>
      <c r="AI54" s="125">
        <f t="shared" si="11"/>
        <v>0.1</v>
      </c>
      <c r="AJ54" s="125">
        <f t="shared" si="11"/>
        <v>0</v>
      </c>
      <c r="AK54" s="125">
        <f t="shared" si="11"/>
        <v>0</v>
      </c>
      <c r="AL54" s="125">
        <f t="shared" si="11"/>
        <v>0.5</v>
      </c>
      <c r="AM54" s="125">
        <f t="shared" si="11"/>
        <v>0</v>
      </c>
      <c r="AN54" s="125">
        <f t="shared" si="11"/>
        <v>0.1</v>
      </c>
      <c r="AO54" s="125">
        <f t="shared" si="11"/>
        <v>0</v>
      </c>
      <c r="AP54" s="125">
        <f t="shared" si="11"/>
        <v>0</v>
      </c>
      <c r="AQ54" s="125">
        <f t="shared" si="11"/>
        <v>0</v>
      </c>
      <c r="AR54" s="125">
        <f t="shared" si="11"/>
        <v>3</v>
      </c>
      <c r="AS54" s="125">
        <f t="shared" si="11"/>
        <v>0</v>
      </c>
      <c r="AT54" s="125">
        <f t="shared" si="11"/>
        <v>0</v>
      </c>
      <c r="AU54" s="125">
        <f t="shared" si="11"/>
        <v>0</v>
      </c>
      <c r="AV54" s="125">
        <f t="shared" si="11"/>
        <v>0</v>
      </c>
      <c r="AW54" s="125">
        <f t="shared" si="11"/>
        <v>0</v>
      </c>
      <c r="AX54" s="125">
        <f t="shared" si="11"/>
        <v>3.5</v>
      </c>
      <c r="AY54" s="125">
        <f t="shared" si="11"/>
        <v>0</v>
      </c>
      <c r="AZ54" s="125">
        <f t="shared" si="11"/>
        <v>0</v>
      </c>
      <c r="BA54" s="125">
        <f t="shared" si="11"/>
        <v>5.44</v>
      </c>
      <c r="BB54" s="125">
        <f t="shared" si="11"/>
        <v>0</v>
      </c>
      <c r="BC54" s="125">
        <f t="shared" si="11"/>
        <v>0</v>
      </c>
      <c r="BD54" s="125">
        <v>0</v>
      </c>
      <c r="BE54" s="125">
        <v>0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  <c r="BR54" s="125">
        <v>102</v>
      </c>
      <c r="BS54" s="125">
        <v>0</v>
      </c>
      <c r="BT54" s="125">
        <v>167.54</v>
      </c>
    </row>
    <row r="55" spans="1:72" s="115" customFormat="1" ht="17.25" customHeight="1">
      <c r="A55" s="123" t="s">
        <v>139</v>
      </c>
      <c r="B55" s="123" t="s">
        <v>196</v>
      </c>
      <c r="C55" s="123" t="s">
        <v>137</v>
      </c>
      <c r="D55" s="124" t="s">
        <v>141</v>
      </c>
      <c r="E55" s="125">
        <v>65.540000000000006</v>
      </c>
      <c r="F55" s="125">
        <v>52.58</v>
      </c>
      <c r="G55" s="125">
        <v>31.92</v>
      </c>
      <c r="H55" s="125">
        <v>18</v>
      </c>
      <c r="I55" s="125">
        <v>18</v>
      </c>
      <c r="J55" s="125">
        <v>0</v>
      </c>
      <c r="K55" s="125">
        <v>0</v>
      </c>
      <c r="L55" s="125">
        <v>0</v>
      </c>
      <c r="M55" s="125">
        <v>2.66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 t="s">
        <v>139</v>
      </c>
      <c r="Y55" s="123" t="s">
        <v>196</v>
      </c>
      <c r="Z55" s="123" t="s">
        <v>137</v>
      </c>
      <c r="AA55" s="124" t="s">
        <v>141</v>
      </c>
      <c r="AB55" s="123">
        <v>12.96</v>
      </c>
      <c r="AC55" s="131">
        <v>0</v>
      </c>
      <c r="AD55" s="132">
        <v>0.1</v>
      </c>
      <c r="AE55" s="133">
        <v>0</v>
      </c>
      <c r="AF55" s="133">
        <v>0</v>
      </c>
      <c r="AG55" s="132">
        <v>0.1</v>
      </c>
      <c r="AH55" s="132">
        <v>0.12</v>
      </c>
      <c r="AI55" s="132">
        <v>0.1</v>
      </c>
      <c r="AJ55" s="132">
        <v>0</v>
      </c>
      <c r="AK55" s="132">
        <v>0</v>
      </c>
      <c r="AL55" s="132">
        <v>0.5</v>
      </c>
      <c r="AM55" s="133">
        <v>0</v>
      </c>
      <c r="AN55" s="132">
        <v>0.1</v>
      </c>
      <c r="AO55" s="132">
        <v>0</v>
      </c>
      <c r="AP55" s="132">
        <v>0</v>
      </c>
      <c r="AQ55" s="132">
        <v>0</v>
      </c>
      <c r="AR55" s="132">
        <v>3</v>
      </c>
      <c r="AS55" s="133">
        <v>0</v>
      </c>
      <c r="AT55" s="133">
        <v>0</v>
      </c>
      <c r="AU55" s="133">
        <v>0</v>
      </c>
      <c r="AV55" s="132">
        <v>0</v>
      </c>
      <c r="AW55" s="133">
        <v>0</v>
      </c>
      <c r="AX55" s="132">
        <v>3.5</v>
      </c>
      <c r="AY55" s="132">
        <v>0</v>
      </c>
      <c r="AZ55" s="132">
        <v>0</v>
      </c>
      <c r="BA55" s="132">
        <v>5.44</v>
      </c>
      <c r="BB55" s="132">
        <v>0</v>
      </c>
      <c r="BC55" s="132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125">
        <v>74</v>
      </c>
      <c r="BS55" s="125">
        <v>0</v>
      </c>
      <c r="BT55" s="125">
        <v>139.54</v>
      </c>
    </row>
    <row r="56" spans="1:72" s="115" customFormat="1" ht="17.25" customHeight="1">
      <c r="A56" s="123" t="s">
        <v>139</v>
      </c>
      <c r="B56" s="123" t="s">
        <v>196</v>
      </c>
      <c r="C56" s="123" t="s">
        <v>155</v>
      </c>
      <c r="D56" s="124" t="s">
        <v>197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196</v>
      </c>
      <c r="Z56" s="123" t="s">
        <v>155</v>
      </c>
      <c r="AA56" s="124" t="s">
        <v>197</v>
      </c>
      <c r="AB56" s="123">
        <v>0</v>
      </c>
      <c r="AC56" s="125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125">
        <v>28</v>
      </c>
      <c r="BS56" s="125">
        <v>0</v>
      </c>
      <c r="BT56" s="125">
        <v>28</v>
      </c>
    </row>
    <row r="57" spans="1:72" s="115" customFormat="1" ht="17.25" customHeight="1">
      <c r="A57" s="123"/>
      <c r="B57" s="123" t="s">
        <v>198</v>
      </c>
      <c r="C57" s="123"/>
      <c r="D57" s="124" t="s">
        <v>199</v>
      </c>
      <c r="E57" s="125">
        <v>66.400000000000006</v>
      </c>
      <c r="F57" s="125">
        <v>53.16</v>
      </c>
      <c r="G57" s="125">
        <v>32.25</v>
      </c>
      <c r="H57" s="125">
        <v>13.5</v>
      </c>
      <c r="I57" s="125">
        <v>13.5</v>
      </c>
      <c r="J57" s="125">
        <v>0</v>
      </c>
      <c r="K57" s="125">
        <v>0</v>
      </c>
      <c r="L57" s="125">
        <v>0</v>
      </c>
      <c r="M57" s="125">
        <v>2.69</v>
      </c>
      <c r="N57" s="125">
        <v>0</v>
      </c>
      <c r="O57" s="125">
        <v>4.7300000000000004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3"/>
      <c r="Y57" s="123" t="s">
        <v>198</v>
      </c>
      <c r="Z57" s="123"/>
      <c r="AA57" s="124" t="s">
        <v>199</v>
      </c>
      <c r="AB57" s="123">
        <v>13.24</v>
      </c>
      <c r="AC57" s="125">
        <f>SUM(AC58:AC59)</f>
        <v>0</v>
      </c>
      <c r="AD57" s="125">
        <f t="shared" ref="AD57:BC57" si="12">SUM(AD58:AD59)</f>
        <v>0</v>
      </c>
      <c r="AE57" s="125">
        <f t="shared" si="12"/>
        <v>0</v>
      </c>
      <c r="AF57" s="125">
        <f t="shared" si="12"/>
        <v>0</v>
      </c>
      <c r="AG57" s="125">
        <f t="shared" si="12"/>
        <v>0</v>
      </c>
      <c r="AH57" s="125">
        <f t="shared" si="12"/>
        <v>0</v>
      </c>
      <c r="AI57" s="125">
        <f t="shared" si="12"/>
        <v>0</v>
      </c>
      <c r="AJ57" s="125">
        <f t="shared" si="12"/>
        <v>0</v>
      </c>
      <c r="AK57" s="125">
        <f t="shared" si="12"/>
        <v>0</v>
      </c>
      <c r="AL57" s="125">
        <f t="shared" si="12"/>
        <v>0</v>
      </c>
      <c r="AM57" s="125">
        <f t="shared" si="12"/>
        <v>0</v>
      </c>
      <c r="AN57" s="125">
        <f t="shared" si="12"/>
        <v>0</v>
      </c>
      <c r="AO57" s="125">
        <f t="shared" si="12"/>
        <v>0</v>
      </c>
      <c r="AP57" s="125">
        <f t="shared" si="12"/>
        <v>0</v>
      </c>
      <c r="AQ57" s="125">
        <f t="shared" si="12"/>
        <v>0</v>
      </c>
      <c r="AR57" s="125">
        <f t="shared" si="12"/>
        <v>2.9</v>
      </c>
      <c r="AS57" s="125">
        <f t="shared" si="12"/>
        <v>0</v>
      </c>
      <c r="AT57" s="125">
        <f t="shared" si="12"/>
        <v>0</v>
      </c>
      <c r="AU57" s="125">
        <f t="shared" si="12"/>
        <v>0</v>
      </c>
      <c r="AV57" s="125">
        <f t="shared" si="12"/>
        <v>0</v>
      </c>
      <c r="AW57" s="125">
        <f t="shared" si="12"/>
        <v>0</v>
      </c>
      <c r="AX57" s="125">
        <f t="shared" si="12"/>
        <v>6.38</v>
      </c>
      <c r="AY57" s="125">
        <f t="shared" si="12"/>
        <v>0</v>
      </c>
      <c r="AZ57" s="125">
        <f t="shared" si="12"/>
        <v>0</v>
      </c>
      <c r="BA57" s="125">
        <f t="shared" si="12"/>
        <v>3.96</v>
      </c>
      <c r="BB57" s="125">
        <f t="shared" si="12"/>
        <v>0</v>
      </c>
      <c r="BC57" s="125">
        <f t="shared" si="12"/>
        <v>0</v>
      </c>
      <c r="BD57" s="125">
        <v>0</v>
      </c>
      <c r="BE57" s="125">
        <v>0</v>
      </c>
      <c r="BF57" s="125">
        <v>0</v>
      </c>
      <c r="BG57" s="125">
        <v>0</v>
      </c>
      <c r="BH57" s="125">
        <v>0</v>
      </c>
      <c r="BI57" s="125">
        <v>0</v>
      </c>
      <c r="BJ57" s="125">
        <v>0</v>
      </c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  <c r="BR57" s="125">
        <v>94</v>
      </c>
      <c r="BS57" s="125">
        <v>0</v>
      </c>
      <c r="BT57" s="125">
        <v>160.4</v>
      </c>
    </row>
    <row r="58" spans="1:72" s="115" customFormat="1" ht="17.25" customHeight="1">
      <c r="A58" s="123" t="s">
        <v>139</v>
      </c>
      <c r="B58" s="123" t="s">
        <v>200</v>
      </c>
      <c r="C58" s="123" t="s">
        <v>137</v>
      </c>
      <c r="D58" s="124" t="s">
        <v>141</v>
      </c>
      <c r="E58" s="125">
        <v>66.400000000000006</v>
      </c>
      <c r="F58" s="125">
        <v>53.16</v>
      </c>
      <c r="G58" s="125">
        <v>32.25</v>
      </c>
      <c r="H58" s="125">
        <v>13.5</v>
      </c>
      <c r="I58" s="125">
        <v>13.5</v>
      </c>
      <c r="J58" s="125">
        <v>0</v>
      </c>
      <c r="K58" s="125">
        <v>0</v>
      </c>
      <c r="L58" s="125">
        <v>0</v>
      </c>
      <c r="M58" s="125">
        <v>2.69</v>
      </c>
      <c r="N58" s="125">
        <v>0</v>
      </c>
      <c r="O58" s="125">
        <v>4.7300000000000004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3" t="s">
        <v>139</v>
      </c>
      <c r="Y58" s="123" t="s">
        <v>200</v>
      </c>
      <c r="Z58" s="123" t="s">
        <v>137</v>
      </c>
      <c r="AA58" s="124" t="s">
        <v>141</v>
      </c>
      <c r="AB58" s="123">
        <v>13.24</v>
      </c>
      <c r="AC58" s="131">
        <v>0</v>
      </c>
      <c r="AD58" s="132">
        <v>0</v>
      </c>
      <c r="AE58" s="133">
        <v>0</v>
      </c>
      <c r="AF58" s="133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3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2.9</v>
      </c>
      <c r="AS58" s="133">
        <v>0</v>
      </c>
      <c r="AT58" s="133">
        <v>0</v>
      </c>
      <c r="AU58" s="133">
        <v>0</v>
      </c>
      <c r="AV58" s="132">
        <v>0</v>
      </c>
      <c r="AW58" s="133">
        <v>0</v>
      </c>
      <c r="AX58" s="132">
        <v>6.38</v>
      </c>
      <c r="AY58" s="132">
        <v>0</v>
      </c>
      <c r="AZ58" s="132">
        <v>0</v>
      </c>
      <c r="BA58" s="132">
        <v>3.96</v>
      </c>
      <c r="BB58" s="132">
        <v>0</v>
      </c>
      <c r="BC58" s="132">
        <v>0</v>
      </c>
      <c r="BD58" s="125">
        <v>0</v>
      </c>
      <c r="BE58" s="125">
        <v>0</v>
      </c>
      <c r="BF58" s="125">
        <v>0</v>
      </c>
      <c r="BG58" s="125">
        <v>0</v>
      </c>
      <c r="BH58" s="125">
        <v>0</v>
      </c>
      <c r="BI58" s="125">
        <v>0</v>
      </c>
      <c r="BJ58" s="125">
        <v>0</v>
      </c>
      <c r="BK58" s="125">
        <v>0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  <c r="BR58" s="125">
        <v>84</v>
      </c>
      <c r="BS58" s="125">
        <v>0</v>
      </c>
      <c r="BT58" s="125">
        <v>150.4</v>
      </c>
    </row>
    <row r="59" spans="1:72" s="115" customFormat="1" ht="17.25" customHeight="1">
      <c r="A59" s="123" t="s">
        <v>139</v>
      </c>
      <c r="B59" s="123" t="s">
        <v>200</v>
      </c>
      <c r="C59" s="123" t="s">
        <v>153</v>
      </c>
      <c r="D59" s="124" t="s">
        <v>201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200</v>
      </c>
      <c r="Z59" s="123" t="s">
        <v>153</v>
      </c>
      <c r="AA59" s="124" t="s">
        <v>201</v>
      </c>
      <c r="AB59" s="123">
        <v>0</v>
      </c>
      <c r="AC59" s="125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5">
        <v>0</v>
      </c>
      <c r="BE59" s="125">
        <v>0</v>
      </c>
      <c r="BF59" s="125">
        <v>0</v>
      </c>
      <c r="BG59" s="125">
        <v>0</v>
      </c>
      <c r="BH59" s="125">
        <v>0</v>
      </c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  <c r="BR59" s="125">
        <v>10</v>
      </c>
      <c r="BS59" s="125">
        <v>0</v>
      </c>
      <c r="BT59" s="125">
        <v>10</v>
      </c>
    </row>
    <row r="60" spans="1:72" s="115" customFormat="1" ht="17.25" customHeight="1">
      <c r="A60" s="123"/>
      <c r="B60" s="123" t="s">
        <v>202</v>
      </c>
      <c r="C60" s="123"/>
      <c r="D60" s="124" t="s">
        <v>203</v>
      </c>
      <c r="E60" s="125">
        <v>176.03</v>
      </c>
      <c r="F60" s="125">
        <v>136.38</v>
      </c>
      <c r="G60" s="125">
        <v>92.04</v>
      </c>
      <c r="H60" s="125">
        <v>22.5</v>
      </c>
      <c r="I60" s="125">
        <v>22.5</v>
      </c>
      <c r="J60" s="125">
        <v>0</v>
      </c>
      <c r="K60" s="125">
        <v>0</v>
      </c>
      <c r="L60" s="125">
        <v>0</v>
      </c>
      <c r="M60" s="125">
        <v>7.67</v>
      </c>
      <c r="N60" s="125">
        <v>0</v>
      </c>
      <c r="O60" s="125">
        <v>14.18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/>
      <c r="Y60" s="123" t="s">
        <v>202</v>
      </c>
      <c r="Z60" s="123"/>
      <c r="AA60" s="124" t="s">
        <v>203</v>
      </c>
      <c r="AB60" s="123">
        <v>30.36</v>
      </c>
      <c r="AC60" s="125">
        <f>SUM(AC61:AC62)</f>
        <v>2.67</v>
      </c>
      <c r="AD60" s="125">
        <f t="shared" ref="AD60:BC60" si="13">SUM(AD61:AD62)</f>
        <v>0.5</v>
      </c>
      <c r="AE60" s="125">
        <f t="shared" si="13"/>
        <v>0</v>
      </c>
      <c r="AF60" s="125">
        <f t="shared" si="13"/>
        <v>0</v>
      </c>
      <c r="AG60" s="125">
        <f t="shared" si="13"/>
        <v>0.1</v>
      </c>
      <c r="AH60" s="125">
        <f t="shared" si="13"/>
        <v>1.05</v>
      </c>
      <c r="AI60" s="125">
        <f t="shared" si="13"/>
        <v>0.17</v>
      </c>
      <c r="AJ60" s="125">
        <f t="shared" si="13"/>
        <v>0</v>
      </c>
      <c r="AK60" s="125">
        <f t="shared" si="13"/>
        <v>0</v>
      </c>
      <c r="AL60" s="125">
        <f t="shared" si="13"/>
        <v>2.5</v>
      </c>
      <c r="AM60" s="125">
        <f t="shared" si="13"/>
        <v>0</v>
      </c>
      <c r="AN60" s="125">
        <f t="shared" si="13"/>
        <v>0.1</v>
      </c>
      <c r="AO60" s="125">
        <f t="shared" si="13"/>
        <v>0</v>
      </c>
      <c r="AP60" s="125">
        <f t="shared" si="13"/>
        <v>0.3</v>
      </c>
      <c r="AQ60" s="125">
        <f t="shared" si="13"/>
        <v>0</v>
      </c>
      <c r="AR60" s="125">
        <f t="shared" si="13"/>
        <v>2</v>
      </c>
      <c r="AS60" s="125">
        <f t="shared" si="13"/>
        <v>0</v>
      </c>
      <c r="AT60" s="125">
        <f t="shared" si="13"/>
        <v>0</v>
      </c>
      <c r="AU60" s="125">
        <f t="shared" si="13"/>
        <v>0</v>
      </c>
      <c r="AV60" s="125">
        <f t="shared" si="13"/>
        <v>0</v>
      </c>
      <c r="AW60" s="125">
        <f t="shared" si="13"/>
        <v>0</v>
      </c>
      <c r="AX60" s="125">
        <f t="shared" si="13"/>
        <v>12</v>
      </c>
      <c r="AY60" s="125">
        <f t="shared" si="13"/>
        <v>0</v>
      </c>
      <c r="AZ60" s="125">
        <f t="shared" si="13"/>
        <v>2</v>
      </c>
      <c r="BA60" s="125">
        <f t="shared" si="13"/>
        <v>5.26</v>
      </c>
      <c r="BB60" s="125">
        <f t="shared" si="13"/>
        <v>0</v>
      </c>
      <c r="BC60" s="125">
        <f t="shared" si="13"/>
        <v>1.71</v>
      </c>
      <c r="BD60" s="125">
        <v>9.2899999999999991</v>
      </c>
      <c r="BE60" s="125">
        <v>3.13</v>
      </c>
      <c r="BF60" s="125">
        <v>3.13</v>
      </c>
      <c r="BG60" s="125">
        <v>0</v>
      </c>
      <c r="BH60" s="125">
        <v>0</v>
      </c>
      <c r="BI60" s="125">
        <v>0</v>
      </c>
      <c r="BJ60" s="125">
        <v>6.16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  <c r="BR60" s="125">
        <v>503.5</v>
      </c>
      <c r="BS60" s="125">
        <v>10</v>
      </c>
      <c r="BT60" s="125">
        <v>689.53</v>
      </c>
    </row>
    <row r="61" spans="1:72" s="115" customFormat="1" ht="17.25" customHeight="1">
      <c r="A61" s="123" t="s">
        <v>139</v>
      </c>
      <c r="B61" s="123" t="s">
        <v>204</v>
      </c>
      <c r="C61" s="123" t="s">
        <v>137</v>
      </c>
      <c r="D61" s="124" t="s">
        <v>141</v>
      </c>
      <c r="E61" s="125">
        <v>176.03</v>
      </c>
      <c r="F61" s="125">
        <v>136.38</v>
      </c>
      <c r="G61" s="125">
        <v>92.04</v>
      </c>
      <c r="H61" s="125">
        <v>22.5</v>
      </c>
      <c r="I61" s="125">
        <v>22.5</v>
      </c>
      <c r="J61" s="125">
        <v>0</v>
      </c>
      <c r="K61" s="125">
        <v>0</v>
      </c>
      <c r="L61" s="125">
        <v>0</v>
      </c>
      <c r="M61" s="125">
        <v>7.67</v>
      </c>
      <c r="N61" s="125">
        <v>0</v>
      </c>
      <c r="O61" s="125">
        <v>14.18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204</v>
      </c>
      <c r="Z61" s="123" t="s">
        <v>137</v>
      </c>
      <c r="AA61" s="124" t="s">
        <v>141</v>
      </c>
      <c r="AB61" s="123">
        <v>30.36</v>
      </c>
      <c r="AC61" s="131">
        <v>2.67</v>
      </c>
      <c r="AD61" s="132">
        <v>0.5</v>
      </c>
      <c r="AE61" s="133">
        <v>0</v>
      </c>
      <c r="AF61" s="133">
        <v>0</v>
      </c>
      <c r="AG61" s="132">
        <v>0.1</v>
      </c>
      <c r="AH61" s="132">
        <v>1.05</v>
      </c>
      <c r="AI61" s="132">
        <v>0.17</v>
      </c>
      <c r="AJ61" s="132">
        <v>0</v>
      </c>
      <c r="AK61" s="132">
        <v>0</v>
      </c>
      <c r="AL61" s="132">
        <v>2.5</v>
      </c>
      <c r="AM61" s="133">
        <v>0</v>
      </c>
      <c r="AN61" s="132">
        <v>0.1</v>
      </c>
      <c r="AO61" s="132">
        <v>0</v>
      </c>
      <c r="AP61" s="132">
        <v>0.3</v>
      </c>
      <c r="AQ61" s="132">
        <v>0</v>
      </c>
      <c r="AR61" s="132">
        <v>2</v>
      </c>
      <c r="AS61" s="133">
        <v>0</v>
      </c>
      <c r="AT61" s="133">
        <v>0</v>
      </c>
      <c r="AU61" s="133">
        <v>0</v>
      </c>
      <c r="AV61" s="132">
        <v>0</v>
      </c>
      <c r="AW61" s="133">
        <v>0</v>
      </c>
      <c r="AX61" s="132">
        <v>12</v>
      </c>
      <c r="AY61" s="132">
        <v>0</v>
      </c>
      <c r="AZ61" s="132">
        <v>2</v>
      </c>
      <c r="BA61" s="132">
        <v>5.26</v>
      </c>
      <c r="BB61" s="132">
        <v>0</v>
      </c>
      <c r="BC61" s="132">
        <v>1.71</v>
      </c>
      <c r="BD61" s="125">
        <v>9.2899999999999991</v>
      </c>
      <c r="BE61" s="125">
        <v>3.13</v>
      </c>
      <c r="BF61" s="125">
        <v>3.13</v>
      </c>
      <c r="BG61" s="125">
        <v>0</v>
      </c>
      <c r="BH61" s="125">
        <v>0</v>
      </c>
      <c r="BI61" s="125">
        <v>0</v>
      </c>
      <c r="BJ61" s="125">
        <v>6.16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  <c r="BR61" s="125">
        <v>503.5</v>
      </c>
      <c r="BS61" s="125">
        <v>0</v>
      </c>
      <c r="BT61" s="125">
        <v>679.53</v>
      </c>
    </row>
    <row r="62" spans="1:72" s="115" customFormat="1" ht="17.25" customHeight="1">
      <c r="A62" s="123" t="s">
        <v>139</v>
      </c>
      <c r="B62" s="123" t="s">
        <v>204</v>
      </c>
      <c r="C62" s="123" t="s">
        <v>144</v>
      </c>
      <c r="D62" s="124" t="s">
        <v>147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204</v>
      </c>
      <c r="Z62" s="123" t="s">
        <v>144</v>
      </c>
      <c r="AA62" s="124" t="s">
        <v>147</v>
      </c>
      <c r="AB62" s="123">
        <v>0</v>
      </c>
      <c r="AC62" s="125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5">
        <v>0</v>
      </c>
      <c r="BE62" s="125">
        <v>0</v>
      </c>
      <c r="BF62" s="125">
        <v>0</v>
      </c>
      <c r="BG62" s="125">
        <v>0</v>
      </c>
      <c r="BH62" s="125">
        <v>0</v>
      </c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  <c r="BR62" s="125">
        <v>0</v>
      </c>
      <c r="BS62" s="125">
        <v>10</v>
      </c>
      <c r="BT62" s="125">
        <v>10</v>
      </c>
    </row>
    <row r="63" spans="1:72" s="115" customFormat="1" ht="17.25" customHeight="1">
      <c r="A63" s="123"/>
      <c r="B63" s="123" t="s">
        <v>205</v>
      </c>
      <c r="C63" s="123"/>
      <c r="D63" s="124" t="s">
        <v>206</v>
      </c>
      <c r="E63" s="125">
        <v>633.36</v>
      </c>
      <c r="F63" s="125">
        <v>481.56</v>
      </c>
      <c r="G63" s="125">
        <v>274.12</v>
      </c>
      <c r="H63" s="125">
        <v>171.54</v>
      </c>
      <c r="I63" s="125">
        <v>148.5</v>
      </c>
      <c r="J63" s="125">
        <v>0</v>
      </c>
      <c r="K63" s="125">
        <v>0</v>
      </c>
      <c r="L63" s="125">
        <v>23.04</v>
      </c>
      <c r="M63" s="125">
        <v>22.84</v>
      </c>
      <c r="N63" s="125">
        <v>0</v>
      </c>
      <c r="O63" s="125">
        <v>11.25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1.8</v>
      </c>
      <c r="X63" s="123"/>
      <c r="Y63" s="123" t="s">
        <v>205</v>
      </c>
      <c r="Z63" s="123"/>
      <c r="AA63" s="124" t="s">
        <v>206</v>
      </c>
      <c r="AB63" s="123">
        <v>134.5</v>
      </c>
      <c r="AC63" s="125">
        <f>SUM(AC64:AC68)</f>
        <v>14.2</v>
      </c>
      <c r="AD63" s="125">
        <f t="shared" ref="AD63:BC63" si="14">SUM(AD64:AD68)</f>
        <v>2.34</v>
      </c>
      <c r="AE63" s="125">
        <f t="shared" si="14"/>
        <v>0</v>
      </c>
      <c r="AF63" s="125">
        <f t="shared" si="14"/>
        <v>0</v>
      </c>
      <c r="AG63" s="125">
        <f t="shared" si="14"/>
        <v>0.5</v>
      </c>
      <c r="AH63" s="125">
        <f t="shared" si="14"/>
        <v>3.4</v>
      </c>
      <c r="AI63" s="125">
        <f t="shared" si="14"/>
        <v>3.3</v>
      </c>
      <c r="AJ63" s="125">
        <f t="shared" si="14"/>
        <v>0</v>
      </c>
      <c r="AK63" s="125">
        <f t="shared" si="14"/>
        <v>0</v>
      </c>
      <c r="AL63" s="125">
        <f t="shared" si="14"/>
        <v>10</v>
      </c>
      <c r="AM63" s="125">
        <f t="shared" si="14"/>
        <v>0</v>
      </c>
      <c r="AN63" s="125">
        <f t="shared" si="14"/>
        <v>1</v>
      </c>
      <c r="AO63" s="125">
        <f t="shared" si="14"/>
        <v>0</v>
      </c>
      <c r="AP63" s="125">
        <f t="shared" si="14"/>
        <v>5.2</v>
      </c>
      <c r="AQ63" s="125">
        <f t="shared" si="14"/>
        <v>2.38</v>
      </c>
      <c r="AR63" s="125">
        <f t="shared" si="14"/>
        <v>21</v>
      </c>
      <c r="AS63" s="125">
        <f t="shared" si="14"/>
        <v>0</v>
      </c>
      <c r="AT63" s="125">
        <f t="shared" si="14"/>
        <v>1.6</v>
      </c>
      <c r="AU63" s="125">
        <f t="shared" si="14"/>
        <v>0</v>
      </c>
      <c r="AV63" s="125">
        <f t="shared" si="14"/>
        <v>1.2</v>
      </c>
      <c r="AW63" s="125">
        <f t="shared" si="14"/>
        <v>0</v>
      </c>
      <c r="AX63" s="125">
        <f t="shared" si="14"/>
        <v>13.6</v>
      </c>
      <c r="AY63" s="125">
        <f t="shared" si="14"/>
        <v>0</v>
      </c>
      <c r="AZ63" s="125">
        <f t="shared" si="14"/>
        <v>6</v>
      </c>
      <c r="BA63" s="125">
        <f t="shared" si="14"/>
        <v>44.08</v>
      </c>
      <c r="BB63" s="125">
        <f t="shared" si="14"/>
        <v>0</v>
      </c>
      <c r="BC63" s="125">
        <f t="shared" si="14"/>
        <v>4.7</v>
      </c>
      <c r="BD63" s="125">
        <v>17.309999999999999</v>
      </c>
      <c r="BE63" s="125">
        <v>0</v>
      </c>
      <c r="BF63" s="125">
        <v>0</v>
      </c>
      <c r="BG63" s="125">
        <v>0</v>
      </c>
      <c r="BH63" s="125">
        <v>0</v>
      </c>
      <c r="BI63" s="125">
        <v>0</v>
      </c>
      <c r="BJ63" s="125">
        <v>17.309999999999999</v>
      </c>
      <c r="BK63" s="125">
        <v>0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  <c r="BR63" s="125">
        <v>1978</v>
      </c>
      <c r="BS63" s="125">
        <v>49.35</v>
      </c>
      <c r="BT63" s="125">
        <v>2660.71</v>
      </c>
    </row>
    <row r="64" spans="1:72" s="115" customFormat="1" ht="17.25" customHeight="1">
      <c r="A64" s="123" t="s">
        <v>139</v>
      </c>
      <c r="B64" s="123" t="s">
        <v>207</v>
      </c>
      <c r="C64" s="123" t="s">
        <v>137</v>
      </c>
      <c r="D64" s="124" t="s">
        <v>141</v>
      </c>
      <c r="E64" s="125">
        <v>605.76</v>
      </c>
      <c r="F64" s="125">
        <v>457.96</v>
      </c>
      <c r="G64" s="125">
        <v>262.72000000000003</v>
      </c>
      <c r="H64" s="125">
        <v>171.54</v>
      </c>
      <c r="I64" s="125">
        <v>148.5</v>
      </c>
      <c r="J64" s="125">
        <v>0</v>
      </c>
      <c r="K64" s="125">
        <v>0</v>
      </c>
      <c r="L64" s="125">
        <v>23.04</v>
      </c>
      <c r="M64" s="125">
        <v>21.89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1.8</v>
      </c>
      <c r="X64" s="123" t="s">
        <v>139</v>
      </c>
      <c r="Y64" s="123" t="s">
        <v>207</v>
      </c>
      <c r="Z64" s="123" t="s">
        <v>137</v>
      </c>
      <c r="AA64" s="124" t="s">
        <v>141</v>
      </c>
      <c r="AB64" s="123">
        <v>130.5</v>
      </c>
      <c r="AC64" s="131">
        <v>13.3</v>
      </c>
      <c r="AD64" s="132">
        <v>2.34</v>
      </c>
      <c r="AE64" s="133">
        <v>0</v>
      </c>
      <c r="AF64" s="133">
        <v>0</v>
      </c>
      <c r="AG64" s="132">
        <v>0.5</v>
      </c>
      <c r="AH64" s="132">
        <v>3.1</v>
      </c>
      <c r="AI64" s="132">
        <v>3.3</v>
      </c>
      <c r="AJ64" s="132">
        <v>0</v>
      </c>
      <c r="AK64" s="132">
        <v>0</v>
      </c>
      <c r="AL64" s="132">
        <v>10</v>
      </c>
      <c r="AM64" s="133">
        <v>0</v>
      </c>
      <c r="AN64" s="132">
        <v>1</v>
      </c>
      <c r="AO64" s="132">
        <v>0</v>
      </c>
      <c r="AP64" s="132">
        <v>5.2</v>
      </c>
      <c r="AQ64" s="132">
        <v>2.38</v>
      </c>
      <c r="AR64" s="132">
        <v>21</v>
      </c>
      <c r="AS64" s="133">
        <v>0</v>
      </c>
      <c r="AT64" s="133">
        <v>0</v>
      </c>
      <c r="AU64" s="133">
        <v>0</v>
      </c>
      <c r="AV64" s="132">
        <v>1.2</v>
      </c>
      <c r="AW64" s="133">
        <v>0</v>
      </c>
      <c r="AX64" s="132">
        <v>12.4</v>
      </c>
      <c r="AY64" s="132">
        <v>0</v>
      </c>
      <c r="AZ64" s="132">
        <v>6</v>
      </c>
      <c r="BA64" s="132">
        <v>44.08</v>
      </c>
      <c r="BB64" s="132">
        <v>0</v>
      </c>
      <c r="BC64" s="132">
        <v>4.7</v>
      </c>
      <c r="BD64" s="125">
        <v>17.309999999999999</v>
      </c>
      <c r="BE64" s="125">
        <v>0</v>
      </c>
      <c r="BF64" s="125">
        <v>0</v>
      </c>
      <c r="BG64" s="125">
        <v>0</v>
      </c>
      <c r="BH64" s="125">
        <v>0</v>
      </c>
      <c r="BI64" s="125">
        <v>0</v>
      </c>
      <c r="BJ64" s="125">
        <v>17.309999999999999</v>
      </c>
      <c r="BK64" s="125">
        <v>0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  <c r="BR64" s="125">
        <v>1930</v>
      </c>
      <c r="BS64" s="125">
        <v>0</v>
      </c>
      <c r="BT64" s="125">
        <v>2535.7600000000002</v>
      </c>
    </row>
    <row r="65" spans="1:72" s="115" customFormat="1" ht="17.25" customHeight="1">
      <c r="A65" s="123" t="s">
        <v>139</v>
      </c>
      <c r="B65" s="123" t="s">
        <v>207</v>
      </c>
      <c r="C65" s="123" t="s">
        <v>144</v>
      </c>
      <c r="D65" s="124" t="s">
        <v>147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 t="s">
        <v>139</v>
      </c>
      <c r="Y65" s="123" t="s">
        <v>207</v>
      </c>
      <c r="Z65" s="123" t="s">
        <v>144</v>
      </c>
      <c r="AA65" s="124" t="s">
        <v>147</v>
      </c>
      <c r="AB65" s="123">
        <v>0</v>
      </c>
      <c r="AC65" s="125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  <c r="BR65" s="125">
        <v>0</v>
      </c>
      <c r="BS65" s="125">
        <v>49.35</v>
      </c>
      <c r="BT65" s="125">
        <v>49.35</v>
      </c>
    </row>
    <row r="66" spans="1:72" s="115" customFormat="1" ht="17.25" customHeight="1">
      <c r="A66" s="123" t="s">
        <v>139</v>
      </c>
      <c r="B66" s="123" t="s">
        <v>207</v>
      </c>
      <c r="C66" s="123" t="s">
        <v>148</v>
      </c>
      <c r="D66" s="124" t="s">
        <v>208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207</v>
      </c>
      <c r="Z66" s="123" t="s">
        <v>148</v>
      </c>
      <c r="AA66" s="124" t="s">
        <v>208</v>
      </c>
      <c r="AB66" s="123">
        <v>0</v>
      </c>
      <c r="AC66" s="125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5">
        <v>0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6</v>
      </c>
      <c r="BS66" s="125">
        <v>0</v>
      </c>
      <c r="BT66" s="125">
        <v>6</v>
      </c>
    </row>
    <row r="67" spans="1:72" s="115" customFormat="1" ht="17.25" customHeight="1">
      <c r="A67" s="123" t="s">
        <v>139</v>
      </c>
      <c r="B67" s="123" t="s">
        <v>207</v>
      </c>
      <c r="C67" s="123" t="s">
        <v>142</v>
      </c>
      <c r="D67" s="124" t="s">
        <v>143</v>
      </c>
      <c r="E67" s="125">
        <v>27.6</v>
      </c>
      <c r="F67" s="125">
        <v>23.6</v>
      </c>
      <c r="G67" s="125">
        <v>11.4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0.95</v>
      </c>
      <c r="N67" s="125">
        <v>0</v>
      </c>
      <c r="O67" s="125">
        <v>11.25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207</v>
      </c>
      <c r="Z67" s="123" t="s">
        <v>142</v>
      </c>
      <c r="AA67" s="124" t="s">
        <v>143</v>
      </c>
      <c r="AB67" s="123">
        <v>4</v>
      </c>
      <c r="AC67" s="131">
        <v>0.9</v>
      </c>
      <c r="AD67" s="132">
        <v>0</v>
      </c>
      <c r="AE67" s="133">
        <v>0</v>
      </c>
      <c r="AF67" s="133">
        <v>0</v>
      </c>
      <c r="AG67" s="132">
        <v>0</v>
      </c>
      <c r="AH67" s="132">
        <v>0.3</v>
      </c>
      <c r="AI67" s="132">
        <v>0</v>
      </c>
      <c r="AJ67" s="132">
        <v>0</v>
      </c>
      <c r="AK67" s="132">
        <v>0</v>
      </c>
      <c r="AL67" s="132">
        <v>0</v>
      </c>
      <c r="AM67" s="133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3">
        <v>0</v>
      </c>
      <c r="AT67" s="133">
        <v>1.6</v>
      </c>
      <c r="AU67" s="133">
        <v>0</v>
      </c>
      <c r="AV67" s="132">
        <v>0</v>
      </c>
      <c r="AW67" s="133">
        <v>0</v>
      </c>
      <c r="AX67" s="132">
        <v>1.2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25">
        <v>0</v>
      </c>
      <c r="BE67" s="125">
        <v>0</v>
      </c>
      <c r="BF67" s="125">
        <v>0</v>
      </c>
      <c r="BG67" s="125">
        <v>0</v>
      </c>
      <c r="BH67" s="125">
        <v>0</v>
      </c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  <c r="BR67" s="125">
        <v>12</v>
      </c>
      <c r="BS67" s="125">
        <v>0</v>
      </c>
      <c r="BT67" s="125">
        <v>39.6</v>
      </c>
    </row>
    <row r="68" spans="1:72" s="115" customFormat="1" ht="17.25" customHeight="1">
      <c r="A68" s="123" t="s">
        <v>139</v>
      </c>
      <c r="B68" s="123" t="s">
        <v>207</v>
      </c>
      <c r="C68" s="123" t="s">
        <v>153</v>
      </c>
      <c r="D68" s="124" t="s">
        <v>209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207</v>
      </c>
      <c r="Z68" s="123" t="s">
        <v>153</v>
      </c>
      <c r="AA68" s="124" t="s">
        <v>209</v>
      </c>
      <c r="AB68" s="123">
        <v>0</v>
      </c>
      <c r="AC68" s="125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30</v>
      </c>
      <c r="BS68" s="125">
        <v>0</v>
      </c>
      <c r="BT68" s="125">
        <v>30</v>
      </c>
    </row>
    <row r="69" spans="1:72" s="115" customFormat="1" ht="17.25" customHeight="1">
      <c r="A69" s="123"/>
      <c r="B69" s="123" t="s">
        <v>210</v>
      </c>
      <c r="C69" s="123"/>
      <c r="D69" s="124" t="s">
        <v>211</v>
      </c>
      <c r="E69" s="125">
        <v>491.32</v>
      </c>
      <c r="F69" s="125">
        <v>261.52</v>
      </c>
      <c r="G69" s="125">
        <v>156.87</v>
      </c>
      <c r="H69" s="125">
        <v>90</v>
      </c>
      <c r="I69" s="125">
        <v>90</v>
      </c>
      <c r="J69" s="125">
        <v>0</v>
      </c>
      <c r="K69" s="125">
        <v>0</v>
      </c>
      <c r="L69" s="125">
        <v>0</v>
      </c>
      <c r="M69" s="125">
        <v>13.07</v>
      </c>
      <c r="N69" s="125">
        <v>0</v>
      </c>
      <c r="O69" s="125">
        <v>1.58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210</v>
      </c>
      <c r="Z69" s="123"/>
      <c r="AA69" s="124" t="s">
        <v>211</v>
      </c>
      <c r="AB69" s="123">
        <v>69.12</v>
      </c>
      <c r="AC69" s="125">
        <f>SUM(AC70:AC73)</f>
        <v>8</v>
      </c>
      <c r="AD69" s="125">
        <f t="shared" ref="AD69:BC69" si="15">SUM(AD70:AD73)</f>
        <v>2</v>
      </c>
      <c r="AE69" s="125">
        <f t="shared" si="15"/>
        <v>0</v>
      </c>
      <c r="AF69" s="125">
        <f t="shared" si="15"/>
        <v>0</v>
      </c>
      <c r="AG69" s="125">
        <f t="shared" si="15"/>
        <v>0.5</v>
      </c>
      <c r="AH69" s="125">
        <f t="shared" si="15"/>
        <v>4.5999999999999996</v>
      </c>
      <c r="AI69" s="125">
        <f t="shared" si="15"/>
        <v>0.8</v>
      </c>
      <c r="AJ69" s="125">
        <f t="shared" si="15"/>
        <v>0</v>
      </c>
      <c r="AK69" s="125">
        <f t="shared" si="15"/>
        <v>0</v>
      </c>
      <c r="AL69" s="125">
        <f t="shared" si="15"/>
        <v>8.7200000000000006</v>
      </c>
      <c r="AM69" s="125">
        <f t="shared" si="15"/>
        <v>0</v>
      </c>
      <c r="AN69" s="125">
        <f t="shared" si="15"/>
        <v>0.36</v>
      </c>
      <c r="AO69" s="125">
        <f t="shared" si="15"/>
        <v>0</v>
      </c>
      <c r="AP69" s="125">
        <f t="shared" si="15"/>
        <v>0</v>
      </c>
      <c r="AQ69" s="125">
        <f t="shared" si="15"/>
        <v>0</v>
      </c>
      <c r="AR69" s="125">
        <f t="shared" si="15"/>
        <v>9.6</v>
      </c>
      <c r="AS69" s="125">
        <f t="shared" si="15"/>
        <v>0</v>
      </c>
      <c r="AT69" s="125">
        <f t="shared" si="15"/>
        <v>0</v>
      </c>
      <c r="AU69" s="125">
        <f t="shared" si="15"/>
        <v>0</v>
      </c>
      <c r="AV69" s="125">
        <f t="shared" si="15"/>
        <v>0</v>
      </c>
      <c r="AW69" s="125">
        <f t="shared" si="15"/>
        <v>0</v>
      </c>
      <c r="AX69" s="125">
        <f t="shared" si="15"/>
        <v>5.64</v>
      </c>
      <c r="AY69" s="125">
        <f t="shared" si="15"/>
        <v>0</v>
      </c>
      <c r="AZ69" s="125">
        <f t="shared" si="15"/>
        <v>0</v>
      </c>
      <c r="BA69" s="125">
        <f t="shared" si="15"/>
        <v>26.4</v>
      </c>
      <c r="BB69" s="125">
        <f t="shared" si="15"/>
        <v>0</v>
      </c>
      <c r="BC69" s="125">
        <f t="shared" si="15"/>
        <v>2.5</v>
      </c>
      <c r="BD69" s="125">
        <v>160.68</v>
      </c>
      <c r="BE69" s="125">
        <v>160</v>
      </c>
      <c r="BF69" s="125">
        <v>160</v>
      </c>
      <c r="BG69" s="125">
        <v>0</v>
      </c>
      <c r="BH69" s="125">
        <v>0</v>
      </c>
      <c r="BI69" s="125">
        <v>0</v>
      </c>
      <c r="BJ69" s="125">
        <v>0.68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1102.75</v>
      </c>
      <c r="BS69" s="125">
        <v>17.7</v>
      </c>
      <c r="BT69" s="125">
        <v>1611.77</v>
      </c>
    </row>
    <row r="70" spans="1:72" s="115" customFormat="1" ht="17.25" customHeight="1">
      <c r="A70" s="123" t="s">
        <v>139</v>
      </c>
      <c r="B70" s="123" t="s">
        <v>212</v>
      </c>
      <c r="C70" s="123" t="s">
        <v>137</v>
      </c>
      <c r="D70" s="124" t="s">
        <v>141</v>
      </c>
      <c r="E70" s="125">
        <v>491.32</v>
      </c>
      <c r="F70" s="125">
        <v>261.52</v>
      </c>
      <c r="G70" s="125">
        <v>156.87</v>
      </c>
      <c r="H70" s="125">
        <v>90</v>
      </c>
      <c r="I70" s="125">
        <v>90</v>
      </c>
      <c r="J70" s="125">
        <v>0</v>
      </c>
      <c r="K70" s="125">
        <v>0</v>
      </c>
      <c r="L70" s="125">
        <v>0</v>
      </c>
      <c r="M70" s="125">
        <v>13.07</v>
      </c>
      <c r="N70" s="125">
        <v>0</v>
      </c>
      <c r="O70" s="125">
        <v>1.58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212</v>
      </c>
      <c r="Z70" s="123" t="s">
        <v>137</v>
      </c>
      <c r="AA70" s="124" t="s">
        <v>141</v>
      </c>
      <c r="AB70" s="123">
        <v>69.12</v>
      </c>
      <c r="AC70" s="131">
        <v>8</v>
      </c>
      <c r="AD70" s="132">
        <v>2</v>
      </c>
      <c r="AE70" s="133">
        <v>0</v>
      </c>
      <c r="AF70" s="133">
        <v>0</v>
      </c>
      <c r="AG70" s="132">
        <v>0.5</v>
      </c>
      <c r="AH70" s="132">
        <v>4.5999999999999996</v>
      </c>
      <c r="AI70" s="132">
        <v>0.8</v>
      </c>
      <c r="AJ70" s="132">
        <v>0</v>
      </c>
      <c r="AK70" s="132">
        <v>0</v>
      </c>
      <c r="AL70" s="132">
        <v>8.7200000000000006</v>
      </c>
      <c r="AM70" s="133">
        <v>0</v>
      </c>
      <c r="AN70" s="132">
        <v>0.36</v>
      </c>
      <c r="AO70" s="132">
        <v>0</v>
      </c>
      <c r="AP70" s="132">
        <v>0</v>
      </c>
      <c r="AQ70" s="132">
        <v>0</v>
      </c>
      <c r="AR70" s="132">
        <v>9.6</v>
      </c>
      <c r="AS70" s="133">
        <v>0</v>
      </c>
      <c r="AT70" s="133">
        <v>0</v>
      </c>
      <c r="AU70" s="133">
        <v>0</v>
      </c>
      <c r="AV70" s="132">
        <v>0</v>
      </c>
      <c r="AW70" s="133">
        <v>0</v>
      </c>
      <c r="AX70" s="132">
        <v>5.64</v>
      </c>
      <c r="AY70" s="132">
        <v>0</v>
      </c>
      <c r="AZ70" s="132">
        <v>0</v>
      </c>
      <c r="BA70" s="132">
        <v>26.4</v>
      </c>
      <c r="BB70" s="132">
        <v>0</v>
      </c>
      <c r="BC70" s="132">
        <v>2.5</v>
      </c>
      <c r="BD70" s="125">
        <v>160.68</v>
      </c>
      <c r="BE70" s="125">
        <v>160</v>
      </c>
      <c r="BF70" s="125">
        <v>160</v>
      </c>
      <c r="BG70" s="125">
        <v>0</v>
      </c>
      <c r="BH70" s="125">
        <v>0</v>
      </c>
      <c r="BI70" s="125">
        <v>0</v>
      </c>
      <c r="BJ70" s="125">
        <v>0.68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  <c r="BR70" s="125">
        <v>838.75</v>
      </c>
      <c r="BS70" s="125">
        <v>0</v>
      </c>
      <c r="BT70" s="125">
        <v>1330.07</v>
      </c>
    </row>
    <row r="71" spans="1:72" s="115" customFormat="1" ht="17.25" customHeight="1">
      <c r="A71" s="123" t="s">
        <v>139</v>
      </c>
      <c r="B71" s="123" t="s">
        <v>212</v>
      </c>
      <c r="C71" s="123" t="s">
        <v>144</v>
      </c>
      <c r="D71" s="124" t="s">
        <v>147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212</v>
      </c>
      <c r="Z71" s="123" t="s">
        <v>144</v>
      </c>
      <c r="AA71" s="124" t="s">
        <v>147</v>
      </c>
      <c r="AB71" s="123">
        <v>0</v>
      </c>
      <c r="AC71" s="125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5">
        <v>0</v>
      </c>
      <c r="BE71" s="125">
        <v>0</v>
      </c>
      <c r="BF71" s="125">
        <v>0</v>
      </c>
      <c r="BG71" s="125">
        <v>0</v>
      </c>
      <c r="BH71" s="125">
        <v>0</v>
      </c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  <c r="BR71" s="125">
        <v>0</v>
      </c>
      <c r="BS71" s="125">
        <v>17.7</v>
      </c>
      <c r="BT71" s="125">
        <v>17.7</v>
      </c>
    </row>
    <row r="72" spans="1:72" s="115" customFormat="1" ht="17.25" customHeight="1">
      <c r="A72" s="123" t="s">
        <v>139</v>
      </c>
      <c r="B72" s="123" t="s">
        <v>212</v>
      </c>
      <c r="C72" s="123" t="s">
        <v>155</v>
      </c>
      <c r="D72" s="124" t="s">
        <v>213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 t="s">
        <v>139</v>
      </c>
      <c r="Y72" s="123" t="s">
        <v>212</v>
      </c>
      <c r="Z72" s="123" t="s">
        <v>155</v>
      </c>
      <c r="AA72" s="124" t="s">
        <v>213</v>
      </c>
      <c r="AB72" s="123">
        <v>0</v>
      </c>
      <c r="AC72" s="125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5">
        <v>0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5">
        <v>0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  <c r="BR72" s="125">
        <v>22</v>
      </c>
      <c r="BS72" s="125">
        <v>0</v>
      </c>
      <c r="BT72" s="125">
        <v>22</v>
      </c>
    </row>
    <row r="73" spans="1:72" s="115" customFormat="1" ht="17.25" customHeight="1">
      <c r="A73" s="123" t="s">
        <v>139</v>
      </c>
      <c r="B73" s="123" t="s">
        <v>212</v>
      </c>
      <c r="C73" s="123" t="s">
        <v>153</v>
      </c>
      <c r="D73" s="124" t="s">
        <v>214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212</v>
      </c>
      <c r="Z73" s="123" t="s">
        <v>153</v>
      </c>
      <c r="AA73" s="124" t="s">
        <v>214</v>
      </c>
      <c r="AB73" s="123">
        <v>0</v>
      </c>
      <c r="AC73" s="125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5">
        <v>0</v>
      </c>
      <c r="BE73" s="125">
        <v>0</v>
      </c>
      <c r="BF73" s="125">
        <v>0</v>
      </c>
      <c r="BG73" s="125">
        <v>0</v>
      </c>
      <c r="BH73" s="125">
        <v>0</v>
      </c>
      <c r="BI73" s="125">
        <v>0</v>
      </c>
      <c r="BJ73" s="125">
        <v>0</v>
      </c>
      <c r="BK73" s="125">
        <v>0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  <c r="BR73" s="125">
        <v>242</v>
      </c>
      <c r="BS73" s="125">
        <v>0</v>
      </c>
      <c r="BT73" s="125">
        <v>242</v>
      </c>
    </row>
    <row r="74" spans="1:72" s="115" customFormat="1" ht="17.25" customHeight="1">
      <c r="A74" s="123"/>
      <c r="B74" s="123" t="s">
        <v>215</v>
      </c>
      <c r="C74" s="123"/>
      <c r="D74" s="124" t="s">
        <v>216</v>
      </c>
      <c r="E74" s="125">
        <v>248.97</v>
      </c>
      <c r="F74" s="125">
        <v>205.17</v>
      </c>
      <c r="G74" s="125">
        <v>120.85</v>
      </c>
      <c r="H74" s="125">
        <v>42.75</v>
      </c>
      <c r="I74" s="125">
        <v>42.75</v>
      </c>
      <c r="J74" s="125">
        <v>0</v>
      </c>
      <c r="K74" s="125">
        <v>0</v>
      </c>
      <c r="L74" s="125">
        <v>0</v>
      </c>
      <c r="M74" s="125">
        <v>10.07</v>
      </c>
      <c r="N74" s="125">
        <v>0</v>
      </c>
      <c r="O74" s="125">
        <v>31.5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/>
      <c r="Y74" s="123" t="s">
        <v>215</v>
      </c>
      <c r="Z74" s="123"/>
      <c r="AA74" s="124" t="s">
        <v>216</v>
      </c>
      <c r="AB74" s="123">
        <v>43.8</v>
      </c>
      <c r="AC74" s="125">
        <f>SUM(AC75:AC76)</f>
        <v>5</v>
      </c>
      <c r="AD74" s="125">
        <f t="shared" ref="AD74:BC74" si="16">SUM(AD75:AD76)</f>
        <v>0</v>
      </c>
      <c r="AE74" s="125">
        <f t="shared" si="16"/>
        <v>0</v>
      </c>
      <c r="AF74" s="125">
        <f t="shared" si="16"/>
        <v>0</v>
      </c>
      <c r="AG74" s="125">
        <f t="shared" si="16"/>
        <v>0</v>
      </c>
      <c r="AH74" s="125">
        <f t="shared" si="16"/>
        <v>1.5</v>
      </c>
      <c r="AI74" s="125">
        <f t="shared" si="16"/>
        <v>0.5</v>
      </c>
      <c r="AJ74" s="125">
        <f t="shared" si="16"/>
        <v>0</v>
      </c>
      <c r="AK74" s="125">
        <f t="shared" si="16"/>
        <v>0</v>
      </c>
      <c r="AL74" s="125">
        <f t="shared" si="16"/>
        <v>5</v>
      </c>
      <c r="AM74" s="125">
        <f t="shared" si="16"/>
        <v>0</v>
      </c>
      <c r="AN74" s="125">
        <f t="shared" si="16"/>
        <v>0.5</v>
      </c>
      <c r="AO74" s="125">
        <f t="shared" si="16"/>
        <v>0</v>
      </c>
      <c r="AP74" s="125">
        <f t="shared" si="16"/>
        <v>1</v>
      </c>
      <c r="AQ74" s="125">
        <f t="shared" si="16"/>
        <v>1.64</v>
      </c>
      <c r="AR74" s="125">
        <f t="shared" si="16"/>
        <v>5.5</v>
      </c>
      <c r="AS74" s="125">
        <f t="shared" si="16"/>
        <v>0</v>
      </c>
      <c r="AT74" s="125">
        <f t="shared" si="16"/>
        <v>0</v>
      </c>
      <c r="AU74" s="125">
        <f t="shared" si="16"/>
        <v>0</v>
      </c>
      <c r="AV74" s="125">
        <f t="shared" si="16"/>
        <v>0.5</v>
      </c>
      <c r="AW74" s="125">
        <f t="shared" si="16"/>
        <v>0</v>
      </c>
      <c r="AX74" s="125">
        <f t="shared" si="16"/>
        <v>7</v>
      </c>
      <c r="AY74" s="125">
        <f t="shared" si="16"/>
        <v>0.5</v>
      </c>
      <c r="AZ74" s="125">
        <f t="shared" si="16"/>
        <v>2</v>
      </c>
      <c r="BA74" s="125">
        <f t="shared" si="16"/>
        <v>12.88</v>
      </c>
      <c r="BB74" s="125">
        <f t="shared" si="16"/>
        <v>0</v>
      </c>
      <c r="BC74" s="125">
        <f t="shared" si="16"/>
        <v>0.28000000000000003</v>
      </c>
      <c r="BD74" s="125">
        <v>0</v>
      </c>
      <c r="BE74" s="125">
        <v>0</v>
      </c>
      <c r="BF74" s="125">
        <v>0</v>
      </c>
      <c r="BG74" s="125">
        <v>0</v>
      </c>
      <c r="BH74" s="125">
        <v>0</v>
      </c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  <c r="BR74" s="125">
        <v>1016</v>
      </c>
      <c r="BS74" s="125">
        <v>0</v>
      </c>
      <c r="BT74" s="125">
        <v>1264.97</v>
      </c>
    </row>
    <row r="75" spans="1:72" s="115" customFormat="1" ht="17.25" customHeight="1">
      <c r="A75" s="123" t="s">
        <v>139</v>
      </c>
      <c r="B75" s="123" t="s">
        <v>217</v>
      </c>
      <c r="C75" s="123" t="s">
        <v>137</v>
      </c>
      <c r="D75" s="124" t="s">
        <v>141</v>
      </c>
      <c r="E75" s="125">
        <v>151.97999999999999</v>
      </c>
      <c r="F75" s="125">
        <v>119.46</v>
      </c>
      <c r="G75" s="125">
        <v>70.81</v>
      </c>
      <c r="H75" s="125">
        <v>42.75</v>
      </c>
      <c r="I75" s="125">
        <v>42.75</v>
      </c>
      <c r="J75" s="125">
        <v>0</v>
      </c>
      <c r="K75" s="125">
        <v>0</v>
      </c>
      <c r="L75" s="125">
        <v>0</v>
      </c>
      <c r="M75" s="125">
        <v>5.9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 t="s">
        <v>139</v>
      </c>
      <c r="Y75" s="123" t="s">
        <v>217</v>
      </c>
      <c r="Z75" s="123" t="s">
        <v>137</v>
      </c>
      <c r="AA75" s="124" t="s">
        <v>141</v>
      </c>
      <c r="AB75" s="123">
        <v>32.520000000000003</v>
      </c>
      <c r="AC75" s="131">
        <v>2</v>
      </c>
      <c r="AD75" s="132">
        <v>0</v>
      </c>
      <c r="AE75" s="133">
        <v>0</v>
      </c>
      <c r="AF75" s="133">
        <v>0</v>
      </c>
      <c r="AG75" s="132">
        <v>0</v>
      </c>
      <c r="AH75" s="132">
        <v>0.5</v>
      </c>
      <c r="AI75" s="132">
        <v>0.5</v>
      </c>
      <c r="AJ75" s="132">
        <v>0</v>
      </c>
      <c r="AK75" s="132">
        <v>0</v>
      </c>
      <c r="AL75" s="132">
        <v>3</v>
      </c>
      <c r="AM75" s="133">
        <v>0</v>
      </c>
      <c r="AN75" s="132">
        <v>0.5</v>
      </c>
      <c r="AO75" s="132">
        <v>0</v>
      </c>
      <c r="AP75" s="132">
        <v>1</v>
      </c>
      <c r="AQ75" s="132">
        <v>1.64</v>
      </c>
      <c r="AR75" s="132">
        <v>5.5</v>
      </c>
      <c r="AS75" s="133">
        <v>0</v>
      </c>
      <c r="AT75" s="133">
        <v>0</v>
      </c>
      <c r="AU75" s="133">
        <v>0</v>
      </c>
      <c r="AV75" s="132">
        <v>0.5</v>
      </c>
      <c r="AW75" s="133">
        <v>0</v>
      </c>
      <c r="AX75" s="132">
        <v>4</v>
      </c>
      <c r="AY75" s="132">
        <v>0.5</v>
      </c>
      <c r="AZ75" s="132">
        <v>0</v>
      </c>
      <c r="BA75" s="132">
        <v>12.88</v>
      </c>
      <c r="BB75" s="132">
        <v>0</v>
      </c>
      <c r="BC75" s="132">
        <v>0</v>
      </c>
      <c r="BD75" s="125">
        <v>0</v>
      </c>
      <c r="BE75" s="125">
        <v>0</v>
      </c>
      <c r="BF75" s="125">
        <v>0</v>
      </c>
      <c r="BG75" s="125">
        <v>0</v>
      </c>
      <c r="BH75" s="125">
        <v>0</v>
      </c>
      <c r="BI75" s="125">
        <v>0</v>
      </c>
      <c r="BJ75" s="125">
        <v>0</v>
      </c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  <c r="BR75" s="125">
        <v>789</v>
      </c>
      <c r="BS75" s="125">
        <v>0</v>
      </c>
      <c r="BT75" s="125">
        <v>940.98</v>
      </c>
    </row>
    <row r="76" spans="1:72" s="115" customFormat="1" ht="17.25" customHeight="1">
      <c r="A76" s="123" t="s">
        <v>139</v>
      </c>
      <c r="B76" s="123" t="s">
        <v>217</v>
      </c>
      <c r="C76" s="123" t="s">
        <v>142</v>
      </c>
      <c r="D76" s="124" t="s">
        <v>143</v>
      </c>
      <c r="E76" s="125">
        <v>96.99</v>
      </c>
      <c r="F76" s="125">
        <v>85.71</v>
      </c>
      <c r="G76" s="125">
        <v>50.04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4.17</v>
      </c>
      <c r="N76" s="125">
        <v>0</v>
      </c>
      <c r="O76" s="125">
        <v>31.5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217</v>
      </c>
      <c r="Z76" s="123" t="s">
        <v>142</v>
      </c>
      <c r="AA76" s="124" t="s">
        <v>143</v>
      </c>
      <c r="AB76" s="123">
        <v>11.28</v>
      </c>
      <c r="AC76" s="131">
        <v>3</v>
      </c>
      <c r="AD76" s="132">
        <v>0</v>
      </c>
      <c r="AE76" s="133">
        <v>0</v>
      </c>
      <c r="AF76" s="133">
        <v>0</v>
      </c>
      <c r="AG76" s="132">
        <v>0</v>
      </c>
      <c r="AH76" s="132">
        <v>1</v>
      </c>
      <c r="AI76" s="132">
        <v>0</v>
      </c>
      <c r="AJ76" s="132">
        <v>0</v>
      </c>
      <c r="AK76" s="132">
        <v>0</v>
      </c>
      <c r="AL76" s="132">
        <v>2</v>
      </c>
      <c r="AM76" s="133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3">
        <v>0</v>
      </c>
      <c r="AT76" s="133">
        <v>0</v>
      </c>
      <c r="AU76" s="133">
        <v>0</v>
      </c>
      <c r="AV76" s="132">
        <v>0</v>
      </c>
      <c r="AW76" s="133">
        <v>0</v>
      </c>
      <c r="AX76" s="132">
        <v>3</v>
      </c>
      <c r="AY76" s="132">
        <v>0</v>
      </c>
      <c r="AZ76" s="132">
        <v>2</v>
      </c>
      <c r="BA76" s="132">
        <v>0</v>
      </c>
      <c r="BB76" s="132">
        <v>0</v>
      </c>
      <c r="BC76" s="132">
        <v>0.28000000000000003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5">
        <v>0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227</v>
      </c>
      <c r="BS76" s="125">
        <v>0</v>
      </c>
      <c r="BT76" s="125">
        <v>323.99</v>
      </c>
    </row>
    <row r="77" spans="1:72" s="115" customFormat="1" ht="17.25" customHeight="1">
      <c r="A77" s="123"/>
      <c r="B77" s="123" t="s">
        <v>218</v>
      </c>
      <c r="C77" s="123"/>
      <c r="D77" s="124" t="s">
        <v>219</v>
      </c>
      <c r="E77" s="125">
        <v>100.13</v>
      </c>
      <c r="F77" s="125">
        <v>78.5</v>
      </c>
      <c r="G77" s="125">
        <v>47.53</v>
      </c>
      <c r="H77" s="125">
        <v>27</v>
      </c>
      <c r="I77" s="125">
        <v>27</v>
      </c>
      <c r="J77" s="125">
        <v>0</v>
      </c>
      <c r="K77" s="125">
        <v>0</v>
      </c>
      <c r="L77" s="125">
        <v>0</v>
      </c>
      <c r="M77" s="125">
        <v>3.96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/>
      <c r="Y77" s="123" t="s">
        <v>218</v>
      </c>
      <c r="Z77" s="123"/>
      <c r="AA77" s="124" t="s">
        <v>219</v>
      </c>
      <c r="AB77" s="123">
        <v>21.12</v>
      </c>
      <c r="AC77" s="125">
        <f>SUM(AC78:AC80)</f>
        <v>0.3</v>
      </c>
      <c r="AD77" s="125">
        <f t="shared" ref="AD77:BC77" si="17">SUM(AD78:AD80)</f>
        <v>0.38</v>
      </c>
      <c r="AE77" s="125">
        <f t="shared" si="17"/>
        <v>0</v>
      </c>
      <c r="AF77" s="125">
        <f t="shared" si="17"/>
        <v>0</v>
      </c>
      <c r="AG77" s="125">
        <f t="shared" si="17"/>
        <v>0</v>
      </c>
      <c r="AH77" s="125">
        <f t="shared" si="17"/>
        <v>1</v>
      </c>
      <c r="AI77" s="125">
        <f t="shared" si="17"/>
        <v>0</v>
      </c>
      <c r="AJ77" s="125">
        <f t="shared" si="17"/>
        <v>0</v>
      </c>
      <c r="AK77" s="125">
        <f t="shared" si="17"/>
        <v>0</v>
      </c>
      <c r="AL77" s="125">
        <f t="shared" si="17"/>
        <v>3.62</v>
      </c>
      <c r="AM77" s="125">
        <f t="shared" si="17"/>
        <v>0</v>
      </c>
      <c r="AN77" s="125">
        <f t="shared" si="17"/>
        <v>0</v>
      </c>
      <c r="AO77" s="125">
        <f t="shared" si="17"/>
        <v>0</v>
      </c>
      <c r="AP77" s="125">
        <f t="shared" si="17"/>
        <v>0</v>
      </c>
      <c r="AQ77" s="125">
        <f t="shared" si="17"/>
        <v>0</v>
      </c>
      <c r="AR77" s="125">
        <f t="shared" si="17"/>
        <v>2</v>
      </c>
      <c r="AS77" s="125">
        <f t="shared" si="17"/>
        <v>0</v>
      </c>
      <c r="AT77" s="125">
        <f t="shared" si="17"/>
        <v>0</v>
      </c>
      <c r="AU77" s="125">
        <f t="shared" si="17"/>
        <v>0</v>
      </c>
      <c r="AV77" s="125">
        <f t="shared" si="17"/>
        <v>0</v>
      </c>
      <c r="AW77" s="125">
        <f t="shared" si="17"/>
        <v>0</v>
      </c>
      <c r="AX77" s="125">
        <f t="shared" si="17"/>
        <v>3</v>
      </c>
      <c r="AY77" s="125">
        <f t="shared" si="17"/>
        <v>0</v>
      </c>
      <c r="AZ77" s="125">
        <f t="shared" si="17"/>
        <v>0</v>
      </c>
      <c r="BA77" s="125">
        <f t="shared" si="17"/>
        <v>9.02</v>
      </c>
      <c r="BB77" s="125">
        <f t="shared" si="17"/>
        <v>0</v>
      </c>
      <c r="BC77" s="125">
        <f t="shared" si="17"/>
        <v>1.8</v>
      </c>
      <c r="BD77" s="125">
        <v>0.51</v>
      </c>
      <c r="BE77" s="125">
        <v>0</v>
      </c>
      <c r="BF77" s="125">
        <v>0</v>
      </c>
      <c r="BG77" s="125">
        <v>0</v>
      </c>
      <c r="BH77" s="125">
        <v>0</v>
      </c>
      <c r="BI77" s="125">
        <v>0</v>
      </c>
      <c r="BJ77" s="125">
        <v>0.51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  <c r="BR77" s="125">
        <v>188</v>
      </c>
      <c r="BS77" s="125">
        <v>5</v>
      </c>
      <c r="BT77" s="125">
        <v>293.13</v>
      </c>
    </row>
    <row r="78" spans="1:72" s="115" customFormat="1" ht="17.25" customHeight="1">
      <c r="A78" s="123" t="s">
        <v>139</v>
      </c>
      <c r="B78" s="123" t="s">
        <v>220</v>
      </c>
      <c r="C78" s="123" t="s">
        <v>137</v>
      </c>
      <c r="D78" s="124" t="s">
        <v>141</v>
      </c>
      <c r="E78" s="125">
        <v>87.19</v>
      </c>
      <c r="F78" s="125">
        <v>68.8</v>
      </c>
      <c r="G78" s="125">
        <v>42.74</v>
      </c>
      <c r="H78" s="125">
        <v>22.5</v>
      </c>
      <c r="I78" s="125">
        <v>22.5</v>
      </c>
      <c r="J78" s="125">
        <v>0</v>
      </c>
      <c r="K78" s="125">
        <v>0</v>
      </c>
      <c r="L78" s="125">
        <v>0</v>
      </c>
      <c r="M78" s="125">
        <v>3.56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220</v>
      </c>
      <c r="Z78" s="123" t="s">
        <v>137</v>
      </c>
      <c r="AA78" s="124" t="s">
        <v>141</v>
      </c>
      <c r="AB78" s="123">
        <v>17.88</v>
      </c>
      <c r="AC78" s="131">
        <v>0</v>
      </c>
      <c r="AD78" s="132">
        <v>0</v>
      </c>
      <c r="AE78" s="133">
        <v>0</v>
      </c>
      <c r="AF78" s="133">
        <v>0</v>
      </c>
      <c r="AG78" s="132">
        <v>0</v>
      </c>
      <c r="AH78" s="132">
        <v>1</v>
      </c>
      <c r="AI78" s="132">
        <v>0</v>
      </c>
      <c r="AJ78" s="132">
        <v>0</v>
      </c>
      <c r="AK78" s="132">
        <v>0</v>
      </c>
      <c r="AL78" s="132">
        <v>2.38</v>
      </c>
      <c r="AM78" s="133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2</v>
      </c>
      <c r="AS78" s="133">
        <v>0</v>
      </c>
      <c r="AT78" s="133">
        <v>0</v>
      </c>
      <c r="AU78" s="133">
        <v>0</v>
      </c>
      <c r="AV78" s="132">
        <v>0</v>
      </c>
      <c r="AW78" s="133">
        <v>0</v>
      </c>
      <c r="AX78" s="132">
        <v>3</v>
      </c>
      <c r="AY78" s="132">
        <v>0</v>
      </c>
      <c r="AZ78" s="132">
        <v>0</v>
      </c>
      <c r="BA78" s="132">
        <v>7.7</v>
      </c>
      <c r="BB78" s="132">
        <v>0</v>
      </c>
      <c r="BC78" s="132">
        <v>1.8</v>
      </c>
      <c r="BD78" s="125">
        <v>0.51</v>
      </c>
      <c r="BE78" s="125">
        <v>0</v>
      </c>
      <c r="BF78" s="125">
        <v>0</v>
      </c>
      <c r="BG78" s="125">
        <v>0</v>
      </c>
      <c r="BH78" s="125">
        <v>0</v>
      </c>
      <c r="BI78" s="125">
        <v>0</v>
      </c>
      <c r="BJ78" s="125">
        <v>0.51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  <c r="BR78" s="125">
        <v>144</v>
      </c>
      <c r="BS78" s="125">
        <v>0</v>
      </c>
      <c r="BT78" s="125">
        <v>231.19</v>
      </c>
    </row>
    <row r="79" spans="1:72" s="115" customFormat="1" ht="17.25" customHeight="1">
      <c r="A79" s="123" t="s">
        <v>139</v>
      </c>
      <c r="B79" s="123" t="s">
        <v>220</v>
      </c>
      <c r="C79" s="123" t="s">
        <v>155</v>
      </c>
      <c r="D79" s="124" t="s">
        <v>221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220</v>
      </c>
      <c r="Z79" s="123" t="s">
        <v>155</v>
      </c>
      <c r="AA79" s="124" t="s">
        <v>221</v>
      </c>
      <c r="AB79" s="123">
        <v>0</v>
      </c>
      <c r="AC79" s="125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5">
        <v>0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  <c r="BR79" s="125">
        <v>0</v>
      </c>
      <c r="BS79" s="125">
        <v>5</v>
      </c>
      <c r="BT79" s="125">
        <v>5</v>
      </c>
    </row>
    <row r="80" spans="1:72" s="115" customFormat="1" ht="17.25" customHeight="1">
      <c r="A80" s="123" t="s">
        <v>139</v>
      </c>
      <c r="B80" s="123" t="s">
        <v>220</v>
      </c>
      <c r="C80" s="123" t="s">
        <v>159</v>
      </c>
      <c r="D80" s="124" t="s">
        <v>222</v>
      </c>
      <c r="E80" s="125">
        <v>12.93</v>
      </c>
      <c r="F80" s="125">
        <v>9.69</v>
      </c>
      <c r="G80" s="125">
        <v>4.79</v>
      </c>
      <c r="H80" s="125">
        <v>4.5</v>
      </c>
      <c r="I80" s="125">
        <v>4.5</v>
      </c>
      <c r="J80" s="125">
        <v>0</v>
      </c>
      <c r="K80" s="125">
        <v>0</v>
      </c>
      <c r="L80" s="125">
        <v>0</v>
      </c>
      <c r="M80" s="125">
        <v>0.4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220</v>
      </c>
      <c r="Z80" s="123" t="s">
        <v>159</v>
      </c>
      <c r="AA80" s="124" t="s">
        <v>222</v>
      </c>
      <c r="AB80" s="123">
        <v>3.24</v>
      </c>
      <c r="AC80" s="131">
        <v>0.3</v>
      </c>
      <c r="AD80" s="132">
        <v>0.38</v>
      </c>
      <c r="AE80" s="133">
        <v>0</v>
      </c>
      <c r="AF80" s="133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1.24</v>
      </c>
      <c r="AM80" s="133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3">
        <v>0</v>
      </c>
      <c r="AT80" s="133">
        <v>0</v>
      </c>
      <c r="AU80" s="133">
        <v>0</v>
      </c>
      <c r="AV80" s="132">
        <v>0</v>
      </c>
      <c r="AW80" s="133">
        <v>0</v>
      </c>
      <c r="AX80" s="132">
        <v>0</v>
      </c>
      <c r="AY80" s="132">
        <v>0</v>
      </c>
      <c r="AZ80" s="132">
        <v>0</v>
      </c>
      <c r="BA80" s="132">
        <v>1.32</v>
      </c>
      <c r="BB80" s="132">
        <v>0</v>
      </c>
      <c r="BC80" s="132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  <c r="BR80" s="125">
        <v>44</v>
      </c>
      <c r="BS80" s="125">
        <v>0</v>
      </c>
      <c r="BT80" s="125">
        <v>56.93</v>
      </c>
    </row>
    <row r="81" spans="1:72" s="115" customFormat="1" ht="17.25" customHeight="1">
      <c r="A81" s="123"/>
      <c r="B81" s="123" t="s">
        <v>223</v>
      </c>
      <c r="C81" s="123"/>
      <c r="D81" s="124" t="s">
        <v>224</v>
      </c>
      <c r="E81" s="125">
        <v>32.71</v>
      </c>
      <c r="F81" s="125">
        <v>23.8</v>
      </c>
      <c r="G81" s="125">
        <v>13.66</v>
      </c>
      <c r="H81" s="125">
        <v>9</v>
      </c>
      <c r="I81" s="125">
        <v>9</v>
      </c>
      <c r="J81" s="125">
        <v>0</v>
      </c>
      <c r="K81" s="125">
        <v>0</v>
      </c>
      <c r="L81" s="125">
        <v>0</v>
      </c>
      <c r="M81" s="125">
        <v>1.1399999999999999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/>
      <c r="Y81" s="123" t="s">
        <v>223</v>
      </c>
      <c r="Z81" s="123"/>
      <c r="AA81" s="124" t="s">
        <v>224</v>
      </c>
      <c r="AB81" s="123">
        <v>7.48</v>
      </c>
      <c r="AC81" s="125">
        <f>SUM(AC82:AC83)</f>
        <v>2</v>
      </c>
      <c r="AD81" s="125">
        <f t="shared" ref="AD81:BC81" si="18">SUM(AD82:AD83)</f>
        <v>0.5</v>
      </c>
      <c r="AE81" s="125">
        <f t="shared" si="18"/>
        <v>0</v>
      </c>
      <c r="AF81" s="125">
        <f t="shared" si="18"/>
        <v>0</v>
      </c>
      <c r="AG81" s="125">
        <f t="shared" si="18"/>
        <v>0.14000000000000001</v>
      </c>
      <c r="AH81" s="125">
        <f t="shared" si="18"/>
        <v>0.1</v>
      </c>
      <c r="AI81" s="125">
        <f t="shared" si="18"/>
        <v>0.2</v>
      </c>
      <c r="AJ81" s="125">
        <f t="shared" si="18"/>
        <v>0</v>
      </c>
      <c r="AK81" s="125">
        <f t="shared" si="18"/>
        <v>0</v>
      </c>
      <c r="AL81" s="125">
        <f t="shared" si="18"/>
        <v>0.4</v>
      </c>
      <c r="AM81" s="125">
        <f t="shared" si="18"/>
        <v>0</v>
      </c>
      <c r="AN81" s="125">
        <f t="shared" si="18"/>
        <v>0</v>
      </c>
      <c r="AO81" s="125">
        <f t="shared" si="18"/>
        <v>0</v>
      </c>
      <c r="AP81" s="125">
        <f t="shared" si="18"/>
        <v>0</v>
      </c>
      <c r="AQ81" s="125">
        <f t="shared" si="18"/>
        <v>0</v>
      </c>
      <c r="AR81" s="125">
        <f t="shared" si="18"/>
        <v>1</v>
      </c>
      <c r="AS81" s="125">
        <f t="shared" si="18"/>
        <v>0</v>
      </c>
      <c r="AT81" s="125">
        <f t="shared" si="18"/>
        <v>0</v>
      </c>
      <c r="AU81" s="125">
        <f t="shared" si="18"/>
        <v>0</v>
      </c>
      <c r="AV81" s="125">
        <f t="shared" si="18"/>
        <v>0</v>
      </c>
      <c r="AW81" s="125">
        <f t="shared" si="18"/>
        <v>0</v>
      </c>
      <c r="AX81" s="125">
        <f t="shared" si="18"/>
        <v>0</v>
      </c>
      <c r="AY81" s="125">
        <f t="shared" si="18"/>
        <v>0</v>
      </c>
      <c r="AZ81" s="125">
        <f t="shared" si="18"/>
        <v>0</v>
      </c>
      <c r="BA81" s="125">
        <f t="shared" si="18"/>
        <v>2.64</v>
      </c>
      <c r="BB81" s="125">
        <f t="shared" si="18"/>
        <v>0</v>
      </c>
      <c r="BC81" s="125">
        <f t="shared" si="18"/>
        <v>0.5</v>
      </c>
      <c r="BD81" s="125">
        <v>1.43</v>
      </c>
      <c r="BE81" s="125">
        <v>0</v>
      </c>
      <c r="BF81" s="125">
        <v>0</v>
      </c>
      <c r="BG81" s="125">
        <v>0</v>
      </c>
      <c r="BH81" s="125">
        <v>0</v>
      </c>
      <c r="BI81" s="125">
        <v>0</v>
      </c>
      <c r="BJ81" s="125">
        <v>1.43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  <c r="BR81" s="125">
        <v>54</v>
      </c>
      <c r="BS81" s="125">
        <v>0</v>
      </c>
      <c r="BT81" s="125">
        <v>86.71</v>
      </c>
    </row>
    <row r="82" spans="1:72" s="115" customFormat="1" ht="17.25" customHeight="1">
      <c r="A82" s="123" t="s">
        <v>139</v>
      </c>
      <c r="B82" s="123" t="s">
        <v>225</v>
      </c>
      <c r="C82" s="123" t="s">
        <v>137</v>
      </c>
      <c r="D82" s="124" t="s">
        <v>141</v>
      </c>
      <c r="E82" s="125">
        <v>32.71</v>
      </c>
      <c r="F82" s="125">
        <v>23.8</v>
      </c>
      <c r="G82" s="125">
        <v>13.66</v>
      </c>
      <c r="H82" s="125">
        <v>9</v>
      </c>
      <c r="I82" s="125">
        <v>9</v>
      </c>
      <c r="J82" s="125">
        <v>0</v>
      </c>
      <c r="K82" s="125">
        <v>0</v>
      </c>
      <c r="L82" s="125">
        <v>0</v>
      </c>
      <c r="M82" s="125">
        <v>1.1399999999999999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225</v>
      </c>
      <c r="Z82" s="123" t="s">
        <v>137</v>
      </c>
      <c r="AA82" s="124" t="s">
        <v>141</v>
      </c>
      <c r="AB82" s="123">
        <v>7.48</v>
      </c>
      <c r="AC82" s="131">
        <v>2</v>
      </c>
      <c r="AD82" s="132">
        <v>0.5</v>
      </c>
      <c r="AE82" s="133">
        <v>0</v>
      </c>
      <c r="AF82" s="133">
        <v>0</v>
      </c>
      <c r="AG82" s="132">
        <v>0.14000000000000001</v>
      </c>
      <c r="AH82" s="132">
        <v>0.1</v>
      </c>
      <c r="AI82" s="132">
        <v>0.2</v>
      </c>
      <c r="AJ82" s="132">
        <v>0</v>
      </c>
      <c r="AK82" s="132">
        <v>0</v>
      </c>
      <c r="AL82" s="132">
        <v>0.4</v>
      </c>
      <c r="AM82" s="133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1</v>
      </c>
      <c r="AS82" s="133">
        <v>0</v>
      </c>
      <c r="AT82" s="133">
        <v>0</v>
      </c>
      <c r="AU82" s="133">
        <v>0</v>
      </c>
      <c r="AV82" s="132">
        <v>0</v>
      </c>
      <c r="AW82" s="133">
        <v>0</v>
      </c>
      <c r="AX82" s="132">
        <v>0</v>
      </c>
      <c r="AY82" s="132">
        <v>0</v>
      </c>
      <c r="AZ82" s="132">
        <v>0</v>
      </c>
      <c r="BA82" s="132">
        <v>2.64</v>
      </c>
      <c r="BB82" s="132">
        <v>0</v>
      </c>
      <c r="BC82" s="132">
        <v>0.5</v>
      </c>
      <c r="BD82" s="125">
        <v>1.43</v>
      </c>
      <c r="BE82" s="125">
        <v>0</v>
      </c>
      <c r="BF82" s="125">
        <v>0</v>
      </c>
      <c r="BG82" s="125">
        <v>0</v>
      </c>
      <c r="BH82" s="125">
        <v>0</v>
      </c>
      <c r="BI82" s="125">
        <v>0</v>
      </c>
      <c r="BJ82" s="125">
        <v>1.43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  <c r="BR82" s="125">
        <v>4</v>
      </c>
      <c r="BS82" s="125">
        <v>0</v>
      </c>
      <c r="BT82" s="125">
        <v>36.71</v>
      </c>
    </row>
    <row r="83" spans="1:72" s="115" customFormat="1" ht="17.25" customHeight="1">
      <c r="A83" s="123" t="s">
        <v>139</v>
      </c>
      <c r="B83" s="123" t="s">
        <v>225</v>
      </c>
      <c r="C83" s="123" t="s">
        <v>142</v>
      </c>
      <c r="D83" s="124" t="s">
        <v>143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225</v>
      </c>
      <c r="Z83" s="123" t="s">
        <v>142</v>
      </c>
      <c r="AA83" s="124" t="s">
        <v>143</v>
      </c>
      <c r="AB83" s="123">
        <v>0</v>
      </c>
      <c r="AC83" s="125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5">
        <v>0</v>
      </c>
      <c r="BE83" s="125">
        <v>0</v>
      </c>
      <c r="BF83" s="125">
        <v>0</v>
      </c>
      <c r="BG83" s="125">
        <v>0</v>
      </c>
      <c r="BH83" s="125">
        <v>0</v>
      </c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  <c r="BR83" s="125">
        <v>50</v>
      </c>
      <c r="BS83" s="125">
        <v>0</v>
      </c>
      <c r="BT83" s="125">
        <v>50</v>
      </c>
    </row>
    <row r="84" spans="1:72" s="115" customFormat="1" ht="17.25" customHeight="1">
      <c r="A84" s="123"/>
      <c r="B84" s="123" t="s">
        <v>226</v>
      </c>
      <c r="C84" s="123"/>
      <c r="D84" s="124" t="s">
        <v>227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3"/>
      <c r="Y84" s="123" t="s">
        <v>226</v>
      </c>
      <c r="Z84" s="123"/>
      <c r="AA84" s="124" t="s">
        <v>227</v>
      </c>
      <c r="AB84" s="123">
        <v>0</v>
      </c>
      <c r="AC84" s="125">
        <f>AC85</f>
        <v>0</v>
      </c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5">
        <v>0</v>
      </c>
      <c r="BE84" s="125">
        <v>0</v>
      </c>
      <c r="BF84" s="125">
        <v>0</v>
      </c>
      <c r="BG84" s="125">
        <v>0</v>
      </c>
      <c r="BH84" s="125">
        <v>0</v>
      </c>
      <c r="BI84" s="125">
        <v>0</v>
      </c>
      <c r="BJ84" s="125">
        <v>0</v>
      </c>
      <c r="BK84" s="125">
        <v>0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  <c r="BR84" s="125">
        <v>129.6</v>
      </c>
      <c r="BS84" s="125">
        <v>0</v>
      </c>
      <c r="BT84" s="125">
        <v>129.6</v>
      </c>
    </row>
    <row r="85" spans="1:72" s="115" customFormat="1" ht="17.25" customHeight="1">
      <c r="A85" s="123" t="s">
        <v>139</v>
      </c>
      <c r="B85" s="123" t="s">
        <v>228</v>
      </c>
      <c r="C85" s="123" t="s">
        <v>137</v>
      </c>
      <c r="D85" s="124" t="s">
        <v>141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 t="s">
        <v>139</v>
      </c>
      <c r="Y85" s="123" t="s">
        <v>228</v>
      </c>
      <c r="Z85" s="123" t="s">
        <v>137</v>
      </c>
      <c r="AA85" s="124" t="s">
        <v>141</v>
      </c>
      <c r="AB85" s="123">
        <v>0</v>
      </c>
      <c r="AC85" s="125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5">
        <v>0</v>
      </c>
      <c r="BE85" s="125">
        <v>0</v>
      </c>
      <c r="BF85" s="125">
        <v>0</v>
      </c>
      <c r="BG85" s="125">
        <v>0</v>
      </c>
      <c r="BH85" s="125">
        <v>0</v>
      </c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  <c r="BR85" s="125">
        <v>129.6</v>
      </c>
      <c r="BS85" s="125">
        <v>0</v>
      </c>
      <c r="BT85" s="125">
        <v>129.6</v>
      </c>
    </row>
    <row r="86" spans="1:72" s="115" customFormat="1" ht="17.25" customHeight="1">
      <c r="A86" s="123"/>
      <c r="B86" s="123" t="s">
        <v>229</v>
      </c>
      <c r="C86" s="123"/>
      <c r="D86" s="124" t="s">
        <v>230</v>
      </c>
      <c r="E86" s="125">
        <v>1854.14</v>
      </c>
      <c r="F86" s="125">
        <v>1199.22</v>
      </c>
      <c r="G86" s="125">
        <v>787.78</v>
      </c>
      <c r="H86" s="125">
        <v>314.77999999999997</v>
      </c>
      <c r="I86" s="125">
        <v>293.85000000000002</v>
      </c>
      <c r="J86" s="125">
        <v>20.93</v>
      </c>
      <c r="K86" s="125">
        <v>0</v>
      </c>
      <c r="L86" s="125">
        <v>0</v>
      </c>
      <c r="M86" s="125">
        <v>46.48</v>
      </c>
      <c r="N86" s="125">
        <v>0</v>
      </c>
      <c r="O86" s="125">
        <v>50.18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/>
      <c r="Y86" s="123" t="s">
        <v>229</v>
      </c>
      <c r="Z86" s="123"/>
      <c r="AA86" s="124" t="s">
        <v>230</v>
      </c>
      <c r="AB86" s="123">
        <v>645.49</v>
      </c>
      <c r="AC86" s="125">
        <f>SUM(AC87:AC95)</f>
        <v>10</v>
      </c>
      <c r="AD86" s="125">
        <f t="shared" ref="AD86:BC86" si="19">SUM(AD87:AD95)</f>
        <v>2.5</v>
      </c>
      <c r="AE86" s="125">
        <f t="shared" si="19"/>
        <v>0</v>
      </c>
      <c r="AF86" s="125">
        <f t="shared" si="19"/>
        <v>0</v>
      </c>
      <c r="AG86" s="125">
        <f t="shared" si="19"/>
        <v>3</v>
      </c>
      <c r="AH86" s="125">
        <f t="shared" si="19"/>
        <v>10</v>
      </c>
      <c r="AI86" s="125">
        <f t="shared" si="19"/>
        <v>2.5</v>
      </c>
      <c r="AJ86" s="125">
        <f t="shared" si="19"/>
        <v>0</v>
      </c>
      <c r="AK86" s="125">
        <f t="shared" si="19"/>
        <v>0</v>
      </c>
      <c r="AL86" s="125">
        <f t="shared" si="19"/>
        <v>33</v>
      </c>
      <c r="AM86" s="125">
        <f t="shared" si="19"/>
        <v>0</v>
      </c>
      <c r="AN86" s="125">
        <f t="shared" si="19"/>
        <v>69</v>
      </c>
      <c r="AO86" s="125">
        <f t="shared" si="19"/>
        <v>0</v>
      </c>
      <c r="AP86" s="125">
        <f t="shared" si="19"/>
        <v>0</v>
      </c>
      <c r="AQ86" s="125">
        <f t="shared" si="19"/>
        <v>0.6</v>
      </c>
      <c r="AR86" s="125">
        <f t="shared" si="19"/>
        <v>33</v>
      </c>
      <c r="AS86" s="125">
        <f t="shared" si="19"/>
        <v>0</v>
      </c>
      <c r="AT86" s="125">
        <f t="shared" si="19"/>
        <v>1.3</v>
      </c>
      <c r="AU86" s="125">
        <f t="shared" si="19"/>
        <v>0</v>
      </c>
      <c r="AV86" s="125">
        <f t="shared" si="19"/>
        <v>15</v>
      </c>
      <c r="AW86" s="125">
        <f t="shared" si="19"/>
        <v>0</v>
      </c>
      <c r="AX86" s="125">
        <f t="shared" si="19"/>
        <v>40</v>
      </c>
      <c r="AY86" s="125">
        <f t="shared" si="19"/>
        <v>20.52</v>
      </c>
      <c r="AZ86" s="125">
        <f t="shared" si="19"/>
        <v>35</v>
      </c>
      <c r="BA86" s="125">
        <f t="shared" si="19"/>
        <v>82.64</v>
      </c>
      <c r="BB86" s="125">
        <f t="shared" si="19"/>
        <v>60</v>
      </c>
      <c r="BC86" s="125">
        <f t="shared" si="19"/>
        <v>227.43</v>
      </c>
      <c r="BD86" s="125">
        <v>9.44</v>
      </c>
      <c r="BE86" s="125">
        <v>0</v>
      </c>
      <c r="BF86" s="125">
        <v>0</v>
      </c>
      <c r="BG86" s="125">
        <v>0</v>
      </c>
      <c r="BH86" s="125">
        <v>0</v>
      </c>
      <c r="BI86" s="125">
        <v>0</v>
      </c>
      <c r="BJ86" s="125">
        <v>9.44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  <c r="BR86" s="125">
        <v>671</v>
      </c>
      <c r="BS86" s="125">
        <v>579</v>
      </c>
      <c r="BT86" s="125">
        <v>3104.14</v>
      </c>
    </row>
    <row r="87" spans="1:72" s="115" customFormat="1" ht="17.25" customHeight="1">
      <c r="A87" s="123" t="s">
        <v>139</v>
      </c>
      <c r="B87" s="123" t="s">
        <v>231</v>
      </c>
      <c r="C87" s="123" t="s">
        <v>137</v>
      </c>
      <c r="D87" s="124" t="s">
        <v>141</v>
      </c>
      <c r="E87" s="125">
        <v>1854.14</v>
      </c>
      <c r="F87" s="125">
        <v>1199.22</v>
      </c>
      <c r="G87" s="125">
        <v>787.78</v>
      </c>
      <c r="H87" s="125">
        <v>314.77999999999997</v>
      </c>
      <c r="I87" s="125">
        <v>293.85000000000002</v>
      </c>
      <c r="J87" s="125">
        <v>20.93</v>
      </c>
      <c r="K87" s="125">
        <v>0</v>
      </c>
      <c r="L87" s="125">
        <v>0</v>
      </c>
      <c r="M87" s="125">
        <v>46.48</v>
      </c>
      <c r="N87" s="125">
        <v>0</v>
      </c>
      <c r="O87" s="125">
        <v>50.18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3" t="s">
        <v>139</v>
      </c>
      <c r="Y87" s="123" t="s">
        <v>231</v>
      </c>
      <c r="Z87" s="123" t="s">
        <v>137</v>
      </c>
      <c r="AA87" s="124" t="s">
        <v>141</v>
      </c>
      <c r="AB87" s="123">
        <v>645.49</v>
      </c>
      <c r="AC87" s="131">
        <v>10</v>
      </c>
      <c r="AD87" s="132">
        <v>2.5</v>
      </c>
      <c r="AE87" s="133">
        <v>0</v>
      </c>
      <c r="AF87" s="133">
        <v>0</v>
      </c>
      <c r="AG87" s="132">
        <v>3</v>
      </c>
      <c r="AH87" s="132">
        <v>10</v>
      </c>
      <c r="AI87" s="132">
        <v>2.5</v>
      </c>
      <c r="AJ87" s="132">
        <v>0</v>
      </c>
      <c r="AK87" s="132">
        <v>0</v>
      </c>
      <c r="AL87" s="132">
        <v>33</v>
      </c>
      <c r="AM87" s="133">
        <v>0</v>
      </c>
      <c r="AN87" s="132">
        <v>69</v>
      </c>
      <c r="AO87" s="132">
        <v>0</v>
      </c>
      <c r="AP87" s="132">
        <v>0</v>
      </c>
      <c r="AQ87" s="132">
        <v>0.6</v>
      </c>
      <c r="AR87" s="132">
        <v>33</v>
      </c>
      <c r="AS87" s="133">
        <v>0</v>
      </c>
      <c r="AT87" s="133">
        <v>1.3</v>
      </c>
      <c r="AU87" s="133">
        <v>0</v>
      </c>
      <c r="AV87" s="132">
        <v>15</v>
      </c>
      <c r="AW87" s="133">
        <v>0</v>
      </c>
      <c r="AX87" s="132">
        <v>40</v>
      </c>
      <c r="AY87" s="132">
        <v>20.52</v>
      </c>
      <c r="AZ87" s="132">
        <v>35</v>
      </c>
      <c r="BA87" s="132">
        <v>82.64</v>
      </c>
      <c r="BB87" s="132">
        <v>60</v>
      </c>
      <c r="BC87" s="132">
        <v>227.43</v>
      </c>
      <c r="BD87" s="125">
        <v>9.44</v>
      </c>
      <c r="BE87" s="125">
        <v>0</v>
      </c>
      <c r="BF87" s="125">
        <v>0</v>
      </c>
      <c r="BG87" s="125">
        <v>0</v>
      </c>
      <c r="BH87" s="125">
        <v>0</v>
      </c>
      <c r="BI87" s="125">
        <v>0</v>
      </c>
      <c r="BJ87" s="125">
        <v>9.44</v>
      </c>
      <c r="BK87" s="125">
        <v>0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  <c r="BR87" s="125">
        <v>0</v>
      </c>
      <c r="BS87" s="125">
        <v>0</v>
      </c>
      <c r="BT87" s="125">
        <v>1854.14</v>
      </c>
    </row>
    <row r="88" spans="1:72" s="115" customFormat="1" ht="17.25" customHeight="1">
      <c r="A88" s="123" t="s">
        <v>139</v>
      </c>
      <c r="B88" s="123" t="s">
        <v>231</v>
      </c>
      <c r="C88" s="123" t="s">
        <v>155</v>
      </c>
      <c r="D88" s="124" t="s">
        <v>232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3" t="s">
        <v>139</v>
      </c>
      <c r="Y88" s="123" t="s">
        <v>231</v>
      </c>
      <c r="Z88" s="123" t="s">
        <v>155</v>
      </c>
      <c r="AA88" s="124" t="s">
        <v>232</v>
      </c>
      <c r="AB88" s="123">
        <v>0</v>
      </c>
      <c r="AC88" s="125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5">
        <v>0</v>
      </c>
      <c r="BE88" s="125">
        <v>0</v>
      </c>
      <c r="BF88" s="125">
        <v>0</v>
      </c>
      <c r="BG88" s="125">
        <v>0</v>
      </c>
      <c r="BH88" s="125">
        <v>0</v>
      </c>
      <c r="BI88" s="125">
        <v>0</v>
      </c>
      <c r="BJ88" s="125">
        <v>0</v>
      </c>
      <c r="BK88" s="125">
        <v>0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  <c r="BR88" s="125">
        <v>218</v>
      </c>
      <c r="BS88" s="125">
        <v>99</v>
      </c>
      <c r="BT88" s="125">
        <v>317</v>
      </c>
    </row>
    <row r="89" spans="1:72" s="115" customFormat="1" ht="17.25" customHeight="1">
      <c r="A89" s="123" t="s">
        <v>139</v>
      </c>
      <c r="B89" s="123" t="s">
        <v>231</v>
      </c>
      <c r="C89" s="123" t="s">
        <v>159</v>
      </c>
      <c r="D89" s="124" t="s">
        <v>233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139</v>
      </c>
      <c r="Y89" s="123" t="s">
        <v>231</v>
      </c>
      <c r="Z89" s="123" t="s">
        <v>159</v>
      </c>
      <c r="AA89" s="124" t="s">
        <v>233</v>
      </c>
      <c r="AB89" s="123">
        <v>0</v>
      </c>
      <c r="AC89" s="125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5">
        <v>0</v>
      </c>
      <c r="BE89" s="125">
        <v>0</v>
      </c>
      <c r="BF89" s="125">
        <v>0</v>
      </c>
      <c r="BG89" s="125">
        <v>0</v>
      </c>
      <c r="BH89" s="125">
        <v>0</v>
      </c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  <c r="BR89" s="125">
        <v>165</v>
      </c>
      <c r="BS89" s="125">
        <v>0</v>
      </c>
      <c r="BT89" s="125">
        <v>165</v>
      </c>
    </row>
    <row r="90" spans="1:72" s="115" customFormat="1" ht="17.25" customHeight="1">
      <c r="A90" s="123" t="s">
        <v>139</v>
      </c>
      <c r="B90" s="123" t="s">
        <v>231</v>
      </c>
      <c r="C90" s="123" t="s">
        <v>151</v>
      </c>
      <c r="D90" s="124" t="s">
        <v>234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139</v>
      </c>
      <c r="Y90" s="123" t="s">
        <v>231</v>
      </c>
      <c r="Z90" s="123" t="s">
        <v>151</v>
      </c>
      <c r="AA90" s="124" t="s">
        <v>234</v>
      </c>
      <c r="AB90" s="123">
        <v>0</v>
      </c>
      <c r="AC90" s="125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5">
        <v>0</v>
      </c>
      <c r="BE90" s="125">
        <v>0</v>
      </c>
      <c r="BF90" s="125">
        <v>0</v>
      </c>
      <c r="BG90" s="125">
        <v>0</v>
      </c>
      <c r="BH90" s="125">
        <v>0</v>
      </c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  <c r="BR90" s="125">
        <v>8</v>
      </c>
      <c r="BS90" s="125">
        <v>0</v>
      </c>
      <c r="BT90" s="125">
        <v>8</v>
      </c>
    </row>
    <row r="91" spans="1:72" s="115" customFormat="1" ht="17.25" customHeight="1">
      <c r="A91" s="123" t="s">
        <v>139</v>
      </c>
      <c r="B91" s="123" t="s">
        <v>231</v>
      </c>
      <c r="C91" s="123" t="s">
        <v>235</v>
      </c>
      <c r="D91" s="124" t="s">
        <v>236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139</v>
      </c>
      <c r="Y91" s="123" t="s">
        <v>231</v>
      </c>
      <c r="Z91" s="123" t="s">
        <v>235</v>
      </c>
      <c r="AA91" s="124" t="s">
        <v>236</v>
      </c>
      <c r="AB91" s="123">
        <v>0</v>
      </c>
      <c r="AC91" s="125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5">
        <v>0</v>
      </c>
      <c r="BE91" s="125">
        <v>0</v>
      </c>
      <c r="BF91" s="125">
        <v>0</v>
      </c>
      <c r="BG91" s="125">
        <v>0</v>
      </c>
      <c r="BH91" s="125">
        <v>0</v>
      </c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  <c r="BR91" s="125">
        <v>12</v>
      </c>
      <c r="BS91" s="125">
        <v>3</v>
      </c>
      <c r="BT91" s="125">
        <v>15</v>
      </c>
    </row>
    <row r="92" spans="1:72" s="115" customFormat="1" ht="17.25" customHeight="1">
      <c r="A92" s="123" t="s">
        <v>139</v>
      </c>
      <c r="B92" s="123" t="s">
        <v>231</v>
      </c>
      <c r="C92" s="123" t="s">
        <v>237</v>
      </c>
      <c r="D92" s="124" t="s">
        <v>238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3" t="s">
        <v>139</v>
      </c>
      <c r="Y92" s="123" t="s">
        <v>231</v>
      </c>
      <c r="Z92" s="123" t="s">
        <v>237</v>
      </c>
      <c r="AA92" s="124" t="s">
        <v>238</v>
      </c>
      <c r="AB92" s="123">
        <v>0</v>
      </c>
      <c r="AC92" s="125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5">
        <v>0</v>
      </c>
      <c r="BE92" s="125">
        <v>0</v>
      </c>
      <c r="BF92" s="125">
        <v>0</v>
      </c>
      <c r="BG92" s="125">
        <v>0</v>
      </c>
      <c r="BH92" s="125">
        <v>0</v>
      </c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  <c r="BR92" s="125">
        <v>32</v>
      </c>
      <c r="BS92" s="125">
        <v>0</v>
      </c>
      <c r="BT92" s="125">
        <v>32</v>
      </c>
    </row>
    <row r="93" spans="1:72" s="115" customFormat="1" ht="17.25" customHeight="1">
      <c r="A93" s="123" t="s">
        <v>139</v>
      </c>
      <c r="B93" s="123" t="s">
        <v>231</v>
      </c>
      <c r="C93" s="123" t="s">
        <v>239</v>
      </c>
      <c r="D93" s="124" t="s">
        <v>240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 t="s">
        <v>139</v>
      </c>
      <c r="Y93" s="123" t="s">
        <v>231</v>
      </c>
      <c r="Z93" s="123" t="s">
        <v>239</v>
      </c>
      <c r="AA93" s="124" t="s">
        <v>240</v>
      </c>
      <c r="AB93" s="123">
        <v>0</v>
      </c>
      <c r="AC93" s="125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5">
        <v>0</v>
      </c>
      <c r="BE93" s="125">
        <v>0</v>
      </c>
      <c r="BF93" s="125">
        <v>0</v>
      </c>
      <c r="BG93" s="125">
        <v>0</v>
      </c>
      <c r="BH93" s="125">
        <v>0</v>
      </c>
      <c r="BI93" s="125">
        <v>0</v>
      </c>
      <c r="BJ93" s="125">
        <v>0</v>
      </c>
      <c r="BK93" s="125">
        <v>0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  <c r="BR93" s="125">
        <v>39</v>
      </c>
      <c r="BS93" s="125">
        <v>0</v>
      </c>
      <c r="BT93" s="125">
        <v>39</v>
      </c>
    </row>
    <row r="94" spans="1:72" s="115" customFormat="1" ht="17.25" customHeight="1">
      <c r="A94" s="123" t="s">
        <v>139</v>
      </c>
      <c r="B94" s="123" t="s">
        <v>231</v>
      </c>
      <c r="C94" s="123" t="s">
        <v>142</v>
      </c>
      <c r="D94" s="124" t="s">
        <v>143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139</v>
      </c>
      <c r="Y94" s="123" t="s">
        <v>231</v>
      </c>
      <c r="Z94" s="123" t="s">
        <v>142</v>
      </c>
      <c r="AA94" s="124" t="s">
        <v>143</v>
      </c>
      <c r="AB94" s="123">
        <v>0</v>
      </c>
      <c r="AC94" s="125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5">
        <v>0</v>
      </c>
      <c r="BE94" s="125">
        <v>0</v>
      </c>
      <c r="BF94" s="125">
        <v>0</v>
      </c>
      <c r="BG94" s="125">
        <v>0</v>
      </c>
      <c r="BH94" s="125">
        <v>0</v>
      </c>
      <c r="BI94" s="125">
        <v>0</v>
      </c>
      <c r="BJ94" s="125">
        <v>0</v>
      </c>
      <c r="BK94" s="125">
        <v>0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  <c r="BR94" s="125">
        <v>141</v>
      </c>
      <c r="BS94" s="125">
        <v>0</v>
      </c>
      <c r="BT94" s="125">
        <v>141</v>
      </c>
    </row>
    <row r="95" spans="1:72" s="115" customFormat="1" ht="17.25" customHeight="1">
      <c r="A95" s="123" t="s">
        <v>139</v>
      </c>
      <c r="B95" s="123" t="s">
        <v>231</v>
      </c>
      <c r="C95" s="123" t="s">
        <v>153</v>
      </c>
      <c r="D95" s="124" t="s">
        <v>241</v>
      </c>
      <c r="E95" s="125">
        <v>0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139</v>
      </c>
      <c r="Y95" s="123" t="s">
        <v>231</v>
      </c>
      <c r="Z95" s="123" t="s">
        <v>153</v>
      </c>
      <c r="AA95" s="124" t="s">
        <v>241</v>
      </c>
      <c r="AB95" s="123">
        <v>0</v>
      </c>
      <c r="AC95" s="125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5">
        <v>0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56</v>
      </c>
      <c r="BS95" s="125">
        <v>477</v>
      </c>
      <c r="BT95" s="125">
        <v>533</v>
      </c>
    </row>
    <row r="96" spans="1:72" s="115" customFormat="1" ht="17.25" customHeight="1">
      <c r="A96" s="123" t="s">
        <v>242</v>
      </c>
      <c r="B96" s="123"/>
      <c r="C96" s="123"/>
      <c r="D96" s="124" t="s">
        <v>243</v>
      </c>
      <c r="E96" s="125">
        <v>9861.0300000000007</v>
      </c>
      <c r="F96" s="125">
        <v>7629.55</v>
      </c>
      <c r="G96" s="125">
        <v>2070.85</v>
      </c>
      <c r="H96" s="125">
        <v>1735.94</v>
      </c>
      <c r="I96" s="125">
        <v>1076.4000000000001</v>
      </c>
      <c r="J96" s="125">
        <v>62.3</v>
      </c>
      <c r="K96" s="125">
        <v>0</v>
      </c>
      <c r="L96" s="125">
        <v>597.24</v>
      </c>
      <c r="M96" s="125">
        <v>172.57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3650.19</v>
      </c>
      <c r="X96" s="123" t="s">
        <v>242</v>
      </c>
      <c r="Y96" s="123"/>
      <c r="Z96" s="123"/>
      <c r="AA96" s="124" t="s">
        <v>243</v>
      </c>
      <c r="AB96" s="123">
        <v>2216.98</v>
      </c>
      <c r="AC96" s="125">
        <f>AC97+AC99+AC106</f>
        <v>238.16</v>
      </c>
      <c r="AD96" s="125">
        <f t="shared" ref="AD96:BC96" si="20">AD97+AD99+AD106</f>
        <v>32</v>
      </c>
      <c r="AE96" s="125">
        <f t="shared" si="20"/>
        <v>0</v>
      </c>
      <c r="AF96" s="125">
        <f t="shared" si="20"/>
        <v>0</v>
      </c>
      <c r="AG96" s="125">
        <f t="shared" si="20"/>
        <v>48</v>
      </c>
      <c r="AH96" s="125">
        <f t="shared" si="20"/>
        <v>134</v>
      </c>
      <c r="AI96" s="125">
        <f t="shared" si="20"/>
        <v>27</v>
      </c>
      <c r="AJ96" s="125">
        <f t="shared" si="20"/>
        <v>0</v>
      </c>
      <c r="AK96" s="125">
        <f t="shared" si="20"/>
        <v>126.5</v>
      </c>
      <c r="AL96" s="125">
        <f t="shared" si="20"/>
        <v>275</v>
      </c>
      <c r="AM96" s="125">
        <f t="shared" si="20"/>
        <v>0</v>
      </c>
      <c r="AN96" s="125">
        <f t="shared" si="20"/>
        <v>31.5</v>
      </c>
      <c r="AO96" s="125">
        <f t="shared" si="20"/>
        <v>25</v>
      </c>
      <c r="AP96" s="125">
        <f t="shared" si="20"/>
        <v>15</v>
      </c>
      <c r="AQ96" s="125">
        <f t="shared" si="20"/>
        <v>15.3</v>
      </c>
      <c r="AR96" s="125">
        <f t="shared" si="20"/>
        <v>44</v>
      </c>
      <c r="AS96" s="125">
        <f t="shared" si="20"/>
        <v>79</v>
      </c>
      <c r="AT96" s="125">
        <f t="shared" si="20"/>
        <v>70</v>
      </c>
      <c r="AU96" s="125">
        <f t="shared" si="20"/>
        <v>0</v>
      </c>
      <c r="AV96" s="125">
        <f t="shared" si="20"/>
        <v>70</v>
      </c>
      <c r="AW96" s="125">
        <f t="shared" si="20"/>
        <v>55</v>
      </c>
      <c r="AX96" s="125">
        <f t="shared" si="20"/>
        <v>181.5</v>
      </c>
      <c r="AY96" s="125">
        <f t="shared" si="20"/>
        <v>0</v>
      </c>
      <c r="AZ96" s="125">
        <f t="shared" si="20"/>
        <v>228</v>
      </c>
      <c r="BA96" s="125">
        <f t="shared" si="20"/>
        <v>310.2</v>
      </c>
      <c r="BB96" s="125">
        <f t="shared" si="20"/>
        <v>18.5</v>
      </c>
      <c r="BC96" s="125">
        <f t="shared" si="20"/>
        <v>193.32</v>
      </c>
      <c r="BD96" s="125">
        <v>14.5</v>
      </c>
      <c r="BE96" s="125">
        <v>0</v>
      </c>
      <c r="BF96" s="125">
        <v>0</v>
      </c>
      <c r="BG96" s="125">
        <v>0</v>
      </c>
      <c r="BH96" s="125">
        <v>0</v>
      </c>
      <c r="BI96" s="125">
        <v>0</v>
      </c>
      <c r="BJ96" s="125">
        <v>14.5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  <c r="BR96" s="125">
        <v>3137.06</v>
      </c>
      <c r="BS96" s="125">
        <v>2516.63</v>
      </c>
      <c r="BT96" s="125">
        <v>15514.72</v>
      </c>
    </row>
    <row r="97" spans="1:72" s="115" customFormat="1" ht="17.25" customHeight="1">
      <c r="A97" s="123"/>
      <c r="B97" s="123" t="s">
        <v>137</v>
      </c>
      <c r="C97" s="123"/>
      <c r="D97" s="124" t="s">
        <v>244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/>
      <c r="Y97" s="123" t="s">
        <v>137</v>
      </c>
      <c r="Z97" s="123"/>
      <c r="AA97" s="124" t="s">
        <v>244</v>
      </c>
      <c r="AB97" s="123">
        <v>0</v>
      </c>
      <c r="AC97" s="125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5">
        <v>0</v>
      </c>
      <c r="BE97" s="125">
        <v>0</v>
      </c>
      <c r="BF97" s="125">
        <v>0</v>
      </c>
      <c r="BG97" s="125">
        <v>0</v>
      </c>
      <c r="BH97" s="125">
        <v>0</v>
      </c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  <c r="BR97" s="125">
        <v>109</v>
      </c>
      <c r="BS97" s="125">
        <v>0</v>
      </c>
      <c r="BT97" s="125">
        <v>109</v>
      </c>
    </row>
    <row r="98" spans="1:72" s="115" customFormat="1" ht="17.25" customHeight="1">
      <c r="A98" s="123" t="s">
        <v>245</v>
      </c>
      <c r="B98" s="123" t="s">
        <v>140</v>
      </c>
      <c r="C98" s="123" t="s">
        <v>137</v>
      </c>
      <c r="D98" s="124" t="s">
        <v>246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 t="s">
        <v>245</v>
      </c>
      <c r="Y98" s="123" t="s">
        <v>140</v>
      </c>
      <c r="Z98" s="123" t="s">
        <v>137</v>
      </c>
      <c r="AA98" s="124" t="s">
        <v>246</v>
      </c>
      <c r="AB98" s="123">
        <v>0</v>
      </c>
      <c r="AC98" s="125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5">
        <v>0</v>
      </c>
      <c r="BE98" s="125">
        <v>0</v>
      </c>
      <c r="BF98" s="125">
        <v>0</v>
      </c>
      <c r="BG98" s="125">
        <v>0</v>
      </c>
      <c r="BH98" s="125">
        <v>0</v>
      </c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  <c r="BR98" s="125">
        <v>109</v>
      </c>
      <c r="BS98" s="125">
        <v>0</v>
      </c>
      <c r="BT98" s="125">
        <v>109</v>
      </c>
    </row>
    <row r="99" spans="1:72" s="115" customFormat="1" ht="17.25" customHeight="1">
      <c r="A99" s="123"/>
      <c r="B99" s="123" t="s">
        <v>144</v>
      </c>
      <c r="C99" s="123"/>
      <c r="D99" s="124" t="s">
        <v>247</v>
      </c>
      <c r="E99" s="125">
        <v>9133.25</v>
      </c>
      <c r="F99" s="125">
        <v>7075.77</v>
      </c>
      <c r="G99" s="125">
        <v>1801.87</v>
      </c>
      <c r="H99" s="125">
        <v>1473.56</v>
      </c>
      <c r="I99" s="125">
        <v>897.75</v>
      </c>
      <c r="J99" s="125">
        <v>49.13</v>
      </c>
      <c r="K99" s="125">
        <v>0</v>
      </c>
      <c r="L99" s="125">
        <v>526.67999999999995</v>
      </c>
      <c r="M99" s="125">
        <v>150.16</v>
      </c>
      <c r="N99" s="125">
        <v>0</v>
      </c>
      <c r="O99" s="125">
        <v>0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3650.19</v>
      </c>
      <c r="X99" s="123"/>
      <c r="Y99" s="123" t="s">
        <v>144</v>
      </c>
      <c r="Z99" s="123"/>
      <c r="AA99" s="124" t="s">
        <v>247</v>
      </c>
      <c r="AB99" s="123">
        <v>2044.66</v>
      </c>
      <c r="AC99" s="125">
        <f>SUM(AC100:AC105)</f>
        <v>200</v>
      </c>
      <c r="AD99" s="125">
        <f t="shared" ref="AD99:BC99" si="21">SUM(AD100:AD105)</f>
        <v>30</v>
      </c>
      <c r="AE99" s="125">
        <f t="shared" si="21"/>
        <v>0</v>
      </c>
      <c r="AF99" s="125">
        <f t="shared" si="21"/>
        <v>0</v>
      </c>
      <c r="AG99" s="125">
        <f t="shared" si="21"/>
        <v>47</v>
      </c>
      <c r="AH99" s="125">
        <f t="shared" si="21"/>
        <v>130</v>
      </c>
      <c r="AI99" s="125">
        <f t="shared" si="21"/>
        <v>25</v>
      </c>
      <c r="AJ99" s="125">
        <f t="shared" si="21"/>
        <v>0</v>
      </c>
      <c r="AK99" s="125">
        <f t="shared" si="21"/>
        <v>126.5</v>
      </c>
      <c r="AL99" s="125">
        <f t="shared" si="21"/>
        <v>250</v>
      </c>
      <c r="AM99" s="125">
        <f t="shared" si="21"/>
        <v>0</v>
      </c>
      <c r="AN99" s="125">
        <f t="shared" si="21"/>
        <v>31</v>
      </c>
      <c r="AO99" s="125">
        <f t="shared" si="21"/>
        <v>10</v>
      </c>
      <c r="AP99" s="125">
        <f t="shared" si="21"/>
        <v>15</v>
      </c>
      <c r="AQ99" s="125">
        <f t="shared" si="21"/>
        <v>15</v>
      </c>
      <c r="AR99" s="125">
        <f t="shared" si="21"/>
        <v>38</v>
      </c>
      <c r="AS99" s="125">
        <f t="shared" si="21"/>
        <v>79</v>
      </c>
      <c r="AT99" s="125">
        <f t="shared" si="21"/>
        <v>70</v>
      </c>
      <c r="AU99" s="125">
        <f t="shared" si="21"/>
        <v>0</v>
      </c>
      <c r="AV99" s="125">
        <f t="shared" si="21"/>
        <v>70</v>
      </c>
      <c r="AW99" s="125">
        <f t="shared" si="21"/>
        <v>55</v>
      </c>
      <c r="AX99" s="125">
        <f t="shared" si="21"/>
        <v>158</v>
      </c>
      <c r="AY99" s="125">
        <f t="shared" si="21"/>
        <v>0</v>
      </c>
      <c r="AZ99" s="125">
        <f t="shared" si="21"/>
        <v>220</v>
      </c>
      <c r="BA99" s="125">
        <f t="shared" si="21"/>
        <v>263.33999999999997</v>
      </c>
      <c r="BB99" s="125">
        <f t="shared" si="21"/>
        <v>18.5</v>
      </c>
      <c r="BC99" s="125">
        <f t="shared" si="21"/>
        <v>193.32</v>
      </c>
      <c r="BD99" s="125">
        <v>12.82</v>
      </c>
      <c r="BE99" s="125">
        <v>0</v>
      </c>
      <c r="BF99" s="125">
        <v>0</v>
      </c>
      <c r="BG99" s="125">
        <v>0</v>
      </c>
      <c r="BH99" s="125">
        <v>0</v>
      </c>
      <c r="BI99" s="125">
        <v>0</v>
      </c>
      <c r="BJ99" s="125">
        <v>12.82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  <c r="BR99" s="125">
        <v>1969.06</v>
      </c>
      <c r="BS99" s="125">
        <v>1895.63</v>
      </c>
      <c r="BT99" s="125">
        <v>12997.94</v>
      </c>
    </row>
    <row r="100" spans="1:72" s="115" customFormat="1" ht="17.25" customHeight="1">
      <c r="A100" s="123" t="s">
        <v>245</v>
      </c>
      <c r="B100" s="123" t="s">
        <v>146</v>
      </c>
      <c r="C100" s="123" t="s">
        <v>137</v>
      </c>
      <c r="D100" s="124" t="s">
        <v>141</v>
      </c>
      <c r="E100" s="125">
        <v>8921.01</v>
      </c>
      <c r="F100" s="125">
        <v>6863.53</v>
      </c>
      <c r="G100" s="125">
        <v>1801.87</v>
      </c>
      <c r="H100" s="125">
        <v>1473.56</v>
      </c>
      <c r="I100" s="125">
        <v>897.75</v>
      </c>
      <c r="J100" s="125">
        <v>49.13</v>
      </c>
      <c r="K100" s="125">
        <v>0</v>
      </c>
      <c r="L100" s="125">
        <v>526.67999999999995</v>
      </c>
      <c r="M100" s="125">
        <v>150.16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3437.95</v>
      </c>
      <c r="X100" s="123" t="s">
        <v>245</v>
      </c>
      <c r="Y100" s="123" t="s">
        <v>146</v>
      </c>
      <c r="Z100" s="123" t="s">
        <v>137</v>
      </c>
      <c r="AA100" s="124" t="s">
        <v>141</v>
      </c>
      <c r="AB100" s="123">
        <v>2044.66</v>
      </c>
      <c r="AC100" s="131">
        <v>200</v>
      </c>
      <c r="AD100" s="132">
        <v>30</v>
      </c>
      <c r="AE100" s="133">
        <v>0</v>
      </c>
      <c r="AF100" s="133">
        <v>0</v>
      </c>
      <c r="AG100" s="132">
        <v>47</v>
      </c>
      <c r="AH100" s="132">
        <v>130</v>
      </c>
      <c r="AI100" s="132">
        <v>25</v>
      </c>
      <c r="AJ100" s="132">
        <v>0</v>
      </c>
      <c r="AK100" s="132">
        <v>126.5</v>
      </c>
      <c r="AL100" s="132">
        <v>250</v>
      </c>
      <c r="AM100" s="133">
        <v>0</v>
      </c>
      <c r="AN100" s="132">
        <v>31</v>
      </c>
      <c r="AO100" s="132">
        <v>10</v>
      </c>
      <c r="AP100" s="132">
        <v>15</v>
      </c>
      <c r="AQ100" s="132">
        <v>15</v>
      </c>
      <c r="AR100" s="132">
        <v>38</v>
      </c>
      <c r="AS100" s="133">
        <v>79</v>
      </c>
      <c r="AT100" s="133">
        <v>70</v>
      </c>
      <c r="AU100" s="133">
        <v>0</v>
      </c>
      <c r="AV100" s="132">
        <v>70</v>
      </c>
      <c r="AW100" s="133">
        <v>55</v>
      </c>
      <c r="AX100" s="132">
        <v>158</v>
      </c>
      <c r="AY100" s="132">
        <v>0</v>
      </c>
      <c r="AZ100" s="132">
        <v>220</v>
      </c>
      <c r="BA100" s="132">
        <v>263.33999999999997</v>
      </c>
      <c r="BB100" s="132">
        <v>18.5</v>
      </c>
      <c r="BC100" s="132">
        <v>193.32</v>
      </c>
      <c r="BD100" s="125">
        <v>12.82</v>
      </c>
      <c r="BE100" s="125">
        <v>0</v>
      </c>
      <c r="BF100" s="125">
        <v>0</v>
      </c>
      <c r="BG100" s="125">
        <v>0</v>
      </c>
      <c r="BH100" s="125">
        <v>0</v>
      </c>
      <c r="BI100" s="125">
        <v>0</v>
      </c>
      <c r="BJ100" s="125">
        <v>12.82</v>
      </c>
      <c r="BK100" s="125">
        <v>0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0</v>
      </c>
      <c r="BR100" s="125">
        <v>529</v>
      </c>
      <c r="BS100" s="125">
        <v>448.33</v>
      </c>
      <c r="BT100" s="125">
        <v>9898.34</v>
      </c>
    </row>
    <row r="101" spans="1:72" s="115" customFormat="1" ht="17.25" customHeight="1">
      <c r="A101" s="123" t="s">
        <v>245</v>
      </c>
      <c r="B101" s="123" t="s">
        <v>146</v>
      </c>
      <c r="C101" s="123" t="s">
        <v>144</v>
      </c>
      <c r="D101" s="124" t="s">
        <v>147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 t="s">
        <v>245</v>
      </c>
      <c r="Y101" s="123" t="s">
        <v>146</v>
      </c>
      <c r="Z101" s="123" t="s">
        <v>144</v>
      </c>
      <c r="AA101" s="124" t="s">
        <v>147</v>
      </c>
      <c r="AB101" s="123">
        <v>0</v>
      </c>
      <c r="AC101" s="125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5">
        <v>0</v>
      </c>
      <c r="BE101" s="125">
        <v>0</v>
      </c>
      <c r="BF101" s="125">
        <v>0</v>
      </c>
      <c r="BG101" s="125">
        <v>0</v>
      </c>
      <c r="BH101" s="125">
        <v>0</v>
      </c>
      <c r="BI101" s="125">
        <v>0</v>
      </c>
      <c r="BJ101" s="125">
        <v>0</v>
      </c>
      <c r="BK101" s="125">
        <v>0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  <c r="BR101" s="125">
        <v>0</v>
      </c>
      <c r="BS101" s="125">
        <v>570</v>
      </c>
      <c r="BT101" s="125">
        <v>570</v>
      </c>
    </row>
    <row r="102" spans="1:72" s="115" customFormat="1" ht="17.25" customHeight="1">
      <c r="A102" s="123" t="s">
        <v>245</v>
      </c>
      <c r="B102" s="123" t="s">
        <v>146</v>
      </c>
      <c r="C102" s="123" t="s">
        <v>248</v>
      </c>
      <c r="D102" s="124" t="s">
        <v>234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245</v>
      </c>
      <c r="Y102" s="123" t="s">
        <v>146</v>
      </c>
      <c r="Z102" s="123" t="s">
        <v>248</v>
      </c>
      <c r="AA102" s="124" t="s">
        <v>234</v>
      </c>
      <c r="AB102" s="123">
        <v>0</v>
      </c>
      <c r="AC102" s="125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5">
        <v>0</v>
      </c>
      <c r="BE102" s="125">
        <v>0</v>
      </c>
      <c r="BF102" s="125">
        <v>0</v>
      </c>
      <c r="BG102" s="125">
        <v>0</v>
      </c>
      <c r="BH102" s="125">
        <v>0</v>
      </c>
      <c r="BI102" s="125">
        <v>0</v>
      </c>
      <c r="BJ102" s="125">
        <v>0</v>
      </c>
      <c r="BK102" s="125">
        <v>0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32</v>
      </c>
      <c r="BS102" s="125">
        <v>0</v>
      </c>
      <c r="BT102" s="125">
        <v>32</v>
      </c>
    </row>
    <row r="103" spans="1:72" s="115" customFormat="1" ht="17.25" customHeight="1">
      <c r="A103" s="123" t="s">
        <v>245</v>
      </c>
      <c r="B103" s="123" t="s">
        <v>146</v>
      </c>
      <c r="C103" s="123" t="s">
        <v>249</v>
      </c>
      <c r="D103" s="124" t="s">
        <v>250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245</v>
      </c>
      <c r="Y103" s="123" t="s">
        <v>146</v>
      </c>
      <c r="Z103" s="123" t="s">
        <v>249</v>
      </c>
      <c r="AA103" s="124" t="s">
        <v>250</v>
      </c>
      <c r="AB103" s="123">
        <v>0</v>
      </c>
      <c r="AC103" s="125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5">
        <v>0</v>
      </c>
      <c r="BE103" s="125">
        <v>0</v>
      </c>
      <c r="BF103" s="125">
        <v>0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526</v>
      </c>
      <c r="BS103" s="125">
        <v>776.3</v>
      </c>
      <c r="BT103" s="125">
        <v>1302.3</v>
      </c>
    </row>
    <row r="104" spans="1:72" s="115" customFormat="1" ht="17.25" customHeight="1">
      <c r="A104" s="123" t="s">
        <v>245</v>
      </c>
      <c r="B104" s="123" t="s">
        <v>146</v>
      </c>
      <c r="C104" s="123" t="s">
        <v>251</v>
      </c>
      <c r="D104" s="124" t="s">
        <v>252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245</v>
      </c>
      <c r="Y104" s="123" t="s">
        <v>146</v>
      </c>
      <c r="Z104" s="123" t="s">
        <v>251</v>
      </c>
      <c r="AA104" s="124" t="s">
        <v>252</v>
      </c>
      <c r="AB104" s="123">
        <v>0</v>
      </c>
      <c r="AC104" s="125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5">
        <v>0</v>
      </c>
      <c r="BE104" s="125">
        <v>0</v>
      </c>
      <c r="BF104" s="125">
        <v>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86</v>
      </c>
      <c r="BS104" s="125">
        <v>10</v>
      </c>
      <c r="BT104" s="125">
        <v>96</v>
      </c>
    </row>
    <row r="105" spans="1:72" s="115" customFormat="1" ht="17.25" customHeight="1">
      <c r="A105" s="123" t="s">
        <v>245</v>
      </c>
      <c r="B105" s="123" t="s">
        <v>146</v>
      </c>
      <c r="C105" s="123" t="s">
        <v>153</v>
      </c>
      <c r="D105" s="124" t="s">
        <v>253</v>
      </c>
      <c r="E105" s="125">
        <v>212.24</v>
      </c>
      <c r="F105" s="125">
        <v>212.24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212.24</v>
      </c>
      <c r="X105" s="123" t="s">
        <v>245</v>
      </c>
      <c r="Y105" s="123" t="s">
        <v>146</v>
      </c>
      <c r="Z105" s="123" t="s">
        <v>153</v>
      </c>
      <c r="AA105" s="124" t="s">
        <v>253</v>
      </c>
      <c r="AB105" s="123">
        <v>0</v>
      </c>
      <c r="AC105" s="125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5">
        <v>0</v>
      </c>
      <c r="BE105" s="125">
        <v>0</v>
      </c>
      <c r="BF105" s="125">
        <v>0</v>
      </c>
      <c r="BG105" s="125">
        <v>0</v>
      </c>
      <c r="BH105" s="125">
        <v>0</v>
      </c>
      <c r="BI105" s="125">
        <v>0</v>
      </c>
      <c r="BJ105" s="125">
        <v>0</v>
      </c>
      <c r="BK105" s="125">
        <v>0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796.06</v>
      </c>
      <c r="BS105" s="125">
        <v>91</v>
      </c>
      <c r="BT105" s="125">
        <v>1099.3</v>
      </c>
    </row>
    <row r="106" spans="1:72" s="115" customFormat="1" ht="17.25" customHeight="1">
      <c r="A106" s="123"/>
      <c r="B106" s="123" t="s">
        <v>166</v>
      </c>
      <c r="C106" s="123"/>
      <c r="D106" s="124" t="s">
        <v>254</v>
      </c>
      <c r="E106" s="125">
        <v>727.78</v>
      </c>
      <c r="F106" s="125">
        <v>553.79</v>
      </c>
      <c r="G106" s="125">
        <v>268.98</v>
      </c>
      <c r="H106" s="125">
        <v>262.39</v>
      </c>
      <c r="I106" s="125">
        <v>178.65</v>
      </c>
      <c r="J106" s="125">
        <v>13.18</v>
      </c>
      <c r="K106" s="125">
        <v>0</v>
      </c>
      <c r="L106" s="125">
        <v>70.56</v>
      </c>
      <c r="M106" s="125">
        <v>22.42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/>
      <c r="Y106" s="123" t="s">
        <v>166</v>
      </c>
      <c r="Z106" s="123"/>
      <c r="AA106" s="124" t="s">
        <v>254</v>
      </c>
      <c r="AB106" s="123">
        <v>172.32</v>
      </c>
      <c r="AC106" s="125">
        <f>SUM(AC107:AC108)</f>
        <v>38.159999999999997</v>
      </c>
      <c r="AD106" s="125">
        <f t="shared" ref="AD106:BC106" si="22">SUM(AD107:AD108)</f>
        <v>2</v>
      </c>
      <c r="AE106" s="125">
        <f t="shared" si="22"/>
        <v>0</v>
      </c>
      <c r="AF106" s="125">
        <f t="shared" si="22"/>
        <v>0</v>
      </c>
      <c r="AG106" s="125">
        <f t="shared" si="22"/>
        <v>1</v>
      </c>
      <c r="AH106" s="125">
        <f t="shared" si="22"/>
        <v>4</v>
      </c>
      <c r="AI106" s="125">
        <f t="shared" si="22"/>
        <v>2</v>
      </c>
      <c r="AJ106" s="125">
        <f t="shared" si="22"/>
        <v>0</v>
      </c>
      <c r="AK106" s="125">
        <f t="shared" si="22"/>
        <v>0</v>
      </c>
      <c r="AL106" s="125">
        <f t="shared" si="22"/>
        <v>25</v>
      </c>
      <c r="AM106" s="125">
        <f t="shared" si="22"/>
        <v>0</v>
      </c>
      <c r="AN106" s="125">
        <f t="shared" si="22"/>
        <v>0.5</v>
      </c>
      <c r="AO106" s="125">
        <f t="shared" si="22"/>
        <v>15</v>
      </c>
      <c r="AP106" s="125">
        <f t="shared" si="22"/>
        <v>0</v>
      </c>
      <c r="AQ106" s="125">
        <f t="shared" si="22"/>
        <v>0.3</v>
      </c>
      <c r="AR106" s="125">
        <f t="shared" si="22"/>
        <v>6</v>
      </c>
      <c r="AS106" s="125">
        <f t="shared" si="22"/>
        <v>0</v>
      </c>
      <c r="AT106" s="125">
        <f t="shared" si="22"/>
        <v>0</v>
      </c>
      <c r="AU106" s="125">
        <f t="shared" si="22"/>
        <v>0</v>
      </c>
      <c r="AV106" s="125">
        <f t="shared" si="22"/>
        <v>0</v>
      </c>
      <c r="AW106" s="125">
        <f t="shared" si="22"/>
        <v>0</v>
      </c>
      <c r="AX106" s="125">
        <f t="shared" si="22"/>
        <v>23.5</v>
      </c>
      <c r="AY106" s="125">
        <f t="shared" si="22"/>
        <v>0</v>
      </c>
      <c r="AZ106" s="125">
        <f t="shared" si="22"/>
        <v>8</v>
      </c>
      <c r="BA106" s="125">
        <f t="shared" si="22"/>
        <v>46.86</v>
      </c>
      <c r="BB106" s="125">
        <f t="shared" si="22"/>
        <v>0</v>
      </c>
      <c r="BC106" s="125">
        <f t="shared" si="22"/>
        <v>0</v>
      </c>
      <c r="BD106" s="125">
        <v>1.68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1.68</v>
      </c>
      <c r="BK106" s="125">
        <v>0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428</v>
      </c>
      <c r="BS106" s="125">
        <v>575</v>
      </c>
      <c r="BT106" s="125">
        <v>1730.78</v>
      </c>
    </row>
    <row r="107" spans="1:72" s="115" customFormat="1" ht="17.25" customHeight="1">
      <c r="A107" s="123" t="s">
        <v>245</v>
      </c>
      <c r="B107" s="123" t="s">
        <v>168</v>
      </c>
      <c r="C107" s="123" t="s">
        <v>137</v>
      </c>
      <c r="D107" s="124" t="s">
        <v>141</v>
      </c>
      <c r="E107" s="125">
        <v>727.78</v>
      </c>
      <c r="F107" s="125">
        <v>553.79</v>
      </c>
      <c r="G107" s="125">
        <v>268.98</v>
      </c>
      <c r="H107" s="125">
        <v>262.39</v>
      </c>
      <c r="I107" s="125">
        <v>178.65</v>
      </c>
      <c r="J107" s="125">
        <v>13.18</v>
      </c>
      <c r="K107" s="125">
        <v>0</v>
      </c>
      <c r="L107" s="125">
        <v>70.56</v>
      </c>
      <c r="M107" s="125">
        <v>22.42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3" t="s">
        <v>245</v>
      </c>
      <c r="Y107" s="123" t="s">
        <v>168</v>
      </c>
      <c r="Z107" s="123" t="s">
        <v>137</v>
      </c>
      <c r="AA107" s="124" t="s">
        <v>141</v>
      </c>
      <c r="AB107" s="123">
        <v>172.32</v>
      </c>
      <c r="AC107" s="131">
        <v>38.159999999999997</v>
      </c>
      <c r="AD107" s="132">
        <v>2</v>
      </c>
      <c r="AE107" s="133">
        <v>0</v>
      </c>
      <c r="AF107" s="133">
        <v>0</v>
      </c>
      <c r="AG107" s="132">
        <v>1</v>
      </c>
      <c r="AH107" s="132">
        <v>4</v>
      </c>
      <c r="AI107" s="132">
        <v>2</v>
      </c>
      <c r="AJ107" s="132">
        <v>0</v>
      </c>
      <c r="AK107" s="132">
        <v>0</v>
      </c>
      <c r="AL107" s="132">
        <v>25</v>
      </c>
      <c r="AM107" s="133">
        <v>0</v>
      </c>
      <c r="AN107" s="132">
        <v>0.5</v>
      </c>
      <c r="AO107" s="132">
        <v>15</v>
      </c>
      <c r="AP107" s="132">
        <v>0</v>
      </c>
      <c r="AQ107" s="132">
        <v>0.3</v>
      </c>
      <c r="AR107" s="132">
        <v>6</v>
      </c>
      <c r="AS107" s="133">
        <v>0</v>
      </c>
      <c r="AT107" s="133">
        <v>0</v>
      </c>
      <c r="AU107" s="133">
        <v>0</v>
      </c>
      <c r="AV107" s="132">
        <v>0</v>
      </c>
      <c r="AW107" s="133">
        <v>0</v>
      </c>
      <c r="AX107" s="132">
        <v>23.5</v>
      </c>
      <c r="AY107" s="132">
        <v>0</v>
      </c>
      <c r="AZ107" s="132">
        <v>8</v>
      </c>
      <c r="BA107" s="132">
        <v>46.86</v>
      </c>
      <c r="BB107" s="132">
        <v>0</v>
      </c>
      <c r="BC107" s="132">
        <v>0</v>
      </c>
      <c r="BD107" s="125">
        <v>1.68</v>
      </c>
      <c r="BE107" s="125">
        <v>0</v>
      </c>
      <c r="BF107" s="125">
        <v>0</v>
      </c>
      <c r="BG107" s="125">
        <v>0</v>
      </c>
      <c r="BH107" s="125">
        <v>0</v>
      </c>
      <c r="BI107" s="125">
        <v>0</v>
      </c>
      <c r="BJ107" s="125">
        <v>1.68</v>
      </c>
      <c r="BK107" s="125">
        <v>0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  <c r="BR107" s="125">
        <v>363</v>
      </c>
      <c r="BS107" s="125">
        <v>173</v>
      </c>
      <c r="BT107" s="125">
        <v>1263.78</v>
      </c>
    </row>
    <row r="108" spans="1:72" s="115" customFormat="1" ht="17.25" customHeight="1">
      <c r="A108" s="123" t="s">
        <v>245</v>
      </c>
      <c r="B108" s="123" t="s">
        <v>168</v>
      </c>
      <c r="C108" s="123" t="s">
        <v>153</v>
      </c>
      <c r="D108" s="124" t="s">
        <v>255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3" t="s">
        <v>245</v>
      </c>
      <c r="Y108" s="123" t="s">
        <v>168</v>
      </c>
      <c r="Z108" s="123" t="s">
        <v>153</v>
      </c>
      <c r="AA108" s="124" t="s">
        <v>255</v>
      </c>
      <c r="AB108" s="123">
        <v>0</v>
      </c>
      <c r="AC108" s="125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5">
        <v>0</v>
      </c>
      <c r="BE108" s="125">
        <v>0</v>
      </c>
      <c r="BF108" s="125">
        <v>0</v>
      </c>
      <c r="BG108" s="125">
        <v>0</v>
      </c>
      <c r="BH108" s="125">
        <v>0</v>
      </c>
      <c r="BI108" s="125">
        <v>0</v>
      </c>
      <c r="BJ108" s="125">
        <v>0</v>
      </c>
      <c r="BK108" s="125">
        <v>0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  <c r="BR108" s="125">
        <v>65</v>
      </c>
      <c r="BS108" s="125">
        <v>402</v>
      </c>
      <c r="BT108" s="125">
        <v>467</v>
      </c>
    </row>
    <row r="109" spans="1:72" s="115" customFormat="1" ht="17.25" customHeight="1">
      <c r="A109" s="123"/>
      <c r="B109" s="123" t="s">
        <v>151</v>
      </c>
      <c r="C109" s="123"/>
      <c r="D109" s="124" t="s">
        <v>256</v>
      </c>
      <c r="E109" s="125">
        <v>0</v>
      </c>
      <c r="F109" s="125">
        <v>0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/>
      <c r="Y109" s="123" t="s">
        <v>151</v>
      </c>
      <c r="Z109" s="123"/>
      <c r="AA109" s="124" t="s">
        <v>256</v>
      </c>
      <c r="AB109" s="123">
        <v>0</v>
      </c>
      <c r="AC109" s="125">
        <f>SUM(AC110)</f>
        <v>0</v>
      </c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5">
        <v>0</v>
      </c>
      <c r="BE109" s="125">
        <v>0</v>
      </c>
      <c r="BF109" s="125">
        <v>0</v>
      </c>
      <c r="BG109" s="125">
        <v>0</v>
      </c>
      <c r="BH109" s="125">
        <v>0</v>
      </c>
      <c r="BI109" s="125">
        <v>0</v>
      </c>
      <c r="BJ109" s="125">
        <v>0</v>
      </c>
      <c r="BK109" s="125">
        <v>0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  <c r="BR109" s="125">
        <v>370</v>
      </c>
      <c r="BS109" s="125">
        <v>0</v>
      </c>
      <c r="BT109" s="125">
        <v>370</v>
      </c>
    </row>
    <row r="110" spans="1:72" s="115" customFormat="1" ht="17.25" customHeight="1">
      <c r="A110" s="123" t="s">
        <v>245</v>
      </c>
      <c r="B110" s="123" t="s">
        <v>174</v>
      </c>
      <c r="C110" s="123" t="s">
        <v>153</v>
      </c>
      <c r="D110" s="124" t="s">
        <v>257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245</v>
      </c>
      <c r="Y110" s="123" t="s">
        <v>174</v>
      </c>
      <c r="Z110" s="123" t="s">
        <v>153</v>
      </c>
      <c r="AA110" s="124" t="s">
        <v>257</v>
      </c>
      <c r="AB110" s="123">
        <v>0</v>
      </c>
      <c r="AC110" s="125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5">
        <v>0</v>
      </c>
      <c r="BE110" s="125">
        <v>0</v>
      </c>
      <c r="BF110" s="125">
        <v>0</v>
      </c>
      <c r="BG110" s="125">
        <v>0</v>
      </c>
      <c r="BH110" s="125">
        <v>0</v>
      </c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  <c r="BR110" s="125">
        <v>370</v>
      </c>
      <c r="BS110" s="125">
        <v>0</v>
      </c>
      <c r="BT110" s="125">
        <v>370</v>
      </c>
    </row>
    <row r="111" spans="1:72" s="115" customFormat="1" ht="17.25" customHeight="1">
      <c r="A111" s="123"/>
      <c r="B111" s="123" t="s">
        <v>153</v>
      </c>
      <c r="C111" s="123"/>
      <c r="D111" s="124" t="s">
        <v>258</v>
      </c>
      <c r="E111" s="125">
        <v>0</v>
      </c>
      <c r="F111" s="125">
        <v>0</v>
      </c>
      <c r="G111" s="125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/>
      <c r="Y111" s="123" t="s">
        <v>153</v>
      </c>
      <c r="Z111" s="123"/>
      <c r="AA111" s="124" t="s">
        <v>258</v>
      </c>
      <c r="AB111" s="123">
        <v>0</v>
      </c>
      <c r="AC111" s="125">
        <f>SUM(AC112)</f>
        <v>0</v>
      </c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5">
        <v>0</v>
      </c>
      <c r="BE111" s="125">
        <v>0</v>
      </c>
      <c r="BF111" s="125">
        <v>0</v>
      </c>
      <c r="BG111" s="125">
        <v>0</v>
      </c>
      <c r="BH111" s="125">
        <v>0</v>
      </c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  <c r="BR111" s="125">
        <v>261</v>
      </c>
      <c r="BS111" s="125">
        <v>46</v>
      </c>
      <c r="BT111" s="125">
        <v>307</v>
      </c>
    </row>
    <row r="112" spans="1:72" s="115" customFormat="1" ht="17.25" customHeight="1">
      <c r="A112" s="123" t="s">
        <v>245</v>
      </c>
      <c r="B112" s="123" t="s">
        <v>259</v>
      </c>
      <c r="C112" s="123" t="s">
        <v>137</v>
      </c>
      <c r="D112" s="124" t="s">
        <v>260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 t="s">
        <v>245</v>
      </c>
      <c r="Y112" s="123" t="s">
        <v>259</v>
      </c>
      <c r="Z112" s="123" t="s">
        <v>137</v>
      </c>
      <c r="AA112" s="124" t="s">
        <v>260</v>
      </c>
      <c r="AB112" s="123">
        <v>0</v>
      </c>
      <c r="AC112" s="125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5">
        <v>0</v>
      </c>
      <c r="BE112" s="125">
        <v>0</v>
      </c>
      <c r="BF112" s="125">
        <v>0</v>
      </c>
      <c r="BG112" s="125">
        <v>0</v>
      </c>
      <c r="BH112" s="125">
        <v>0</v>
      </c>
      <c r="BI112" s="125">
        <v>0</v>
      </c>
      <c r="BJ112" s="125">
        <v>0</v>
      </c>
      <c r="BK112" s="125">
        <v>0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  <c r="BR112" s="125">
        <v>261</v>
      </c>
      <c r="BS112" s="125">
        <v>46</v>
      </c>
      <c r="BT112" s="125">
        <v>307</v>
      </c>
    </row>
    <row r="113" spans="1:72" s="115" customFormat="1" ht="17.25" customHeight="1">
      <c r="A113" s="123" t="s">
        <v>261</v>
      </c>
      <c r="B113" s="123"/>
      <c r="C113" s="123"/>
      <c r="D113" s="124" t="s">
        <v>262</v>
      </c>
      <c r="E113" s="125">
        <v>49478.8</v>
      </c>
      <c r="F113" s="125">
        <v>47001.84</v>
      </c>
      <c r="G113" s="125">
        <v>26544.94</v>
      </c>
      <c r="H113" s="125">
        <v>4222.03</v>
      </c>
      <c r="I113" s="125">
        <v>145.35</v>
      </c>
      <c r="J113" s="125">
        <v>1956.68</v>
      </c>
      <c r="K113" s="125">
        <v>2000</v>
      </c>
      <c r="L113" s="125">
        <v>120</v>
      </c>
      <c r="M113" s="125">
        <v>2128.75</v>
      </c>
      <c r="N113" s="125">
        <v>0</v>
      </c>
      <c r="O113" s="125">
        <v>13297.5</v>
      </c>
      <c r="P113" s="125">
        <v>0</v>
      </c>
      <c r="Q113" s="125">
        <v>0</v>
      </c>
      <c r="R113" s="125">
        <v>58.62</v>
      </c>
      <c r="S113" s="125">
        <v>0</v>
      </c>
      <c r="T113" s="125">
        <v>0</v>
      </c>
      <c r="U113" s="125">
        <v>0</v>
      </c>
      <c r="V113" s="125">
        <v>0</v>
      </c>
      <c r="W113" s="125">
        <v>750</v>
      </c>
      <c r="X113" s="123" t="s">
        <v>261</v>
      </c>
      <c r="Y113" s="123"/>
      <c r="Z113" s="123"/>
      <c r="AA113" s="124" t="s">
        <v>262</v>
      </c>
      <c r="AB113" s="123">
        <v>2138.6</v>
      </c>
      <c r="AC113" s="125">
        <f>AC114+AC119+AC126+AC130</f>
        <v>406.47</v>
      </c>
      <c r="AD113" s="125">
        <f t="shared" ref="AD113:BC113" si="23">AD114+AD119+AD126+AD130</f>
        <v>47.4</v>
      </c>
      <c r="AE113" s="125">
        <f t="shared" si="23"/>
        <v>5</v>
      </c>
      <c r="AF113" s="125">
        <f t="shared" si="23"/>
        <v>0.23</v>
      </c>
      <c r="AG113" s="125">
        <f t="shared" si="23"/>
        <v>79.83</v>
      </c>
      <c r="AH113" s="125">
        <f t="shared" si="23"/>
        <v>110.6</v>
      </c>
      <c r="AI113" s="125">
        <f t="shared" si="23"/>
        <v>13.83</v>
      </c>
      <c r="AJ113" s="125">
        <f t="shared" si="23"/>
        <v>0</v>
      </c>
      <c r="AK113" s="125">
        <f t="shared" si="23"/>
        <v>53.75</v>
      </c>
      <c r="AL113" s="125">
        <f t="shared" si="23"/>
        <v>78.25</v>
      </c>
      <c r="AM113" s="125">
        <f t="shared" si="23"/>
        <v>0</v>
      </c>
      <c r="AN113" s="125">
        <f t="shared" si="23"/>
        <v>281.06</v>
      </c>
      <c r="AO113" s="125">
        <f t="shared" si="23"/>
        <v>2.5</v>
      </c>
      <c r="AP113" s="125">
        <f t="shared" si="23"/>
        <v>10.050000000000001</v>
      </c>
      <c r="AQ113" s="125">
        <f t="shared" si="23"/>
        <v>46.43</v>
      </c>
      <c r="AR113" s="125">
        <f t="shared" si="23"/>
        <v>23.6</v>
      </c>
      <c r="AS113" s="125">
        <f t="shared" si="23"/>
        <v>184.84</v>
      </c>
      <c r="AT113" s="125">
        <f t="shared" si="23"/>
        <v>0</v>
      </c>
      <c r="AU113" s="125">
        <f t="shared" si="23"/>
        <v>25</v>
      </c>
      <c r="AV113" s="125">
        <f t="shared" si="23"/>
        <v>76.55</v>
      </c>
      <c r="AW113" s="125">
        <f t="shared" si="23"/>
        <v>0</v>
      </c>
      <c r="AX113" s="125">
        <f t="shared" si="23"/>
        <v>155.77000000000001</v>
      </c>
      <c r="AY113" s="125">
        <f t="shared" si="23"/>
        <v>0</v>
      </c>
      <c r="AZ113" s="125">
        <f t="shared" si="23"/>
        <v>0</v>
      </c>
      <c r="BA113" s="125">
        <f t="shared" si="23"/>
        <v>55.64</v>
      </c>
      <c r="BB113" s="125">
        <f t="shared" si="23"/>
        <v>0.3</v>
      </c>
      <c r="BC113" s="125">
        <f t="shared" si="23"/>
        <v>481.54</v>
      </c>
      <c r="BD113" s="125">
        <v>338.35</v>
      </c>
      <c r="BE113" s="125">
        <v>3.88</v>
      </c>
      <c r="BF113" s="125">
        <v>3.88</v>
      </c>
      <c r="BG113" s="125">
        <v>0</v>
      </c>
      <c r="BH113" s="125">
        <v>3.96</v>
      </c>
      <c r="BI113" s="125">
        <v>0</v>
      </c>
      <c r="BJ113" s="125">
        <v>225.82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104.69</v>
      </c>
      <c r="BR113" s="125">
        <v>5752.69</v>
      </c>
      <c r="BS113" s="125">
        <v>24873.71</v>
      </c>
      <c r="BT113" s="125">
        <v>80105.2</v>
      </c>
    </row>
    <row r="114" spans="1:72" s="115" customFormat="1" ht="17.25" customHeight="1">
      <c r="A114" s="123"/>
      <c r="B114" s="123" t="s">
        <v>137</v>
      </c>
      <c r="C114" s="123"/>
      <c r="D114" s="124" t="s">
        <v>263</v>
      </c>
      <c r="E114" s="125">
        <v>961.65</v>
      </c>
      <c r="F114" s="125">
        <v>823.27</v>
      </c>
      <c r="G114" s="125">
        <v>407.86</v>
      </c>
      <c r="H114" s="125">
        <v>345.42</v>
      </c>
      <c r="I114" s="125">
        <v>113.85</v>
      </c>
      <c r="J114" s="125">
        <v>3.55</v>
      </c>
      <c r="K114" s="125">
        <v>108.02</v>
      </c>
      <c r="L114" s="125">
        <v>120</v>
      </c>
      <c r="M114" s="125">
        <v>33.99</v>
      </c>
      <c r="N114" s="125">
        <v>0</v>
      </c>
      <c r="O114" s="125">
        <v>36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/>
      <c r="Y114" s="123" t="s">
        <v>137</v>
      </c>
      <c r="Z114" s="123"/>
      <c r="AA114" s="124" t="s">
        <v>263</v>
      </c>
      <c r="AB114" s="123">
        <v>106.58</v>
      </c>
      <c r="AC114" s="125">
        <f>SUM(AC115:AC118)</f>
        <v>9</v>
      </c>
      <c r="AD114" s="125">
        <f t="shared" ref="AD114:BC114" si="24">SUM(AD115:AD118)</f>
        <v>5.7</v>
      </c>
      <c r="AE114" s="125">
        <f t="shared" si="24"/>
        <v>5</v>
      </c>
      <c r="AF114" s="125">
        <f t="shared" si="24"/>
        <v>0</v>
      </c>
      <c r="AG114" s="125">
        <f t="shared" si="24"/>
        <v>2</v>
      </c>
      <c r="AH114" s="125">
        <f t="shared" si="24"/>
        <v>3</v>
      </c>
      <c r="AI114" s="125">
        <f t="shared" si="24"/>
        <v>5</v>
      </c>
      <c r="AJ114" s="125">
        <f t="shared" si="24"/>
        <v>0</v>
      </c>
      <c r="AK114" s="125">
        <f t="shared" si="24"/>
        <v>5</v>
      </c>
      <c r="AL114" s="125">
        <f t="shared" si="24"/>
        <v>5</v>
      </c>
      <c r="AM114" s="125">
        <f t="shared" si="24"/>
        <v>0</v>
      </c>
      <c r="AN114" s="125">
        <f t="shared" si="24"/>
        <v>5</v>
      </c>
      <c r="AO114" s="125">
        <f t="shared" si="24"/>
        <v>0</v>
      </c>
      <c r="AP114" s="125">
        <f t="shared" si="24"/>
        <v>5</v>
      </c>
      <c r="AQ114" s="125">
        <f t="shared" si="24"/>
        <v>5.5</v>
      </c>
      <c r="AR114" s="125">
        <f t="shared" si="24"/>
        <v>10.8</v>
      </c>
      <c r="AS114" s="125">
        <f t="shared" si="24"/>
        <v>1</v>
      </c>
      <c r="AT114" s="125">
        <f t="shared" si="24"/>
        <v>0</v>
      </c>
      <c r="AU114" s="125">
        <f t="shared" si="24"/>
        <v>0</v>
      </c>
      <c r="AV114" s="125">
        <f t="shared" si="24"/>
        <v>2</v>
      </c>
      <c r="AW114" s="125">
        <f t="shared" si="24"/>
        <v>0</v>
      </c>
      <c r="AX114" s="125">
        <f t="shared" si="24"/>
        <v>17</v>
      </c>
      <c r="AY114" s="125">
        <f t="shared" si="24"/>
        <v>0</v>
      </c>
      <c r="AZ114" s="125">
        <f t="shared" si="24"/>
        <v>0</v>
      </c>
      <c r="BA114" s="125">
        <f t="shared" si="24"/>
        <v>16.22</v>
      </c>
      <c r="BB114" s="125">
        <f t="shared" si="24"/>
        <v>0</v>
      </c>
      <c r="BC114" s="125">
        <f t="shared" si="24"/>
        <v>4.3600000000000003</v>
      </c>
      <c r="BD114" s="125">
        <v>31.8</v>
      </c>
      <c r="BE114" s="125">
        <v>0</v>
      </c>
      <c r="BF114" s="125">
        <v>0</v>
      </c>
      <c r="BG114" s="125">
        <v>0</v>
      </c>
      <c r="BH114" s="125">
        <v>0.06</v>
      </c>
      <c r="BI114" s="125">
        <v>0</v>
      </c>
      <c r="BJ114" s="125">
        <v>31.74</v>
      </c>
      <c r="BK114" s="125">
        <v>0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  <c r="BR114" s="125">
        <v>835</v>
      </c>
      <c r="BS114" s="125">
        <v>47.06</v>
      </c>
      <c r="BT114" s="125">
        <v>1843.71</v>
      </c>
    </row>
    <row r="115" spans="1:72" s="115" customFormat="1" ht="17.25" customHeight="1">
      <c r="A115" s="123" t="s">
        <v>264</v>
      </c>
      <c r="B115" s="123" t="s">
        <v>140</v>
      </c>
      <c r="C115" s="123" t="s">
        <v>137</v>
      </c>
      <c r="D115" s="124" t="s">
        <v>141</v>
      </c>
      <c r="E115" s="125">
        <v>925.04</v>
      </c>
      <c r="F115" s="125">
        <v>803.02</v>
      </c>
      <c r="G115" s="125">
        <v>407.86</v>
      </c>
      <c r="H115" s="125">
        <v>345.42</v>
      </c>
      <c r="I115" s="125">
        <v>113.85</v>
      </c>
      <c r="J115" s="125">
        <v>3.55</v>
      </c>
      <c r="K115" s="125">
        <v>108.02</v>
      </c>
      <c r="L115" s="125">
        <v>120</v>
      </c>
      <c r="M115" s="125">
        <v>33.99</v>
      </c>
      <c r="N115" s="125">
        <v>0</v>
      </c>
      <c r="O115" s="125">
        <v>15.75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 t="s">
        <v>264</v>
      </c>
      <c r="Y115" s="123" t="s">
        <v>140</v>
      </c>
      <c r="Z115" s="123" t="s">
        <v>137</v>
      </c>
      <c r="AA115" s="124" t="s">
        <v>141</v>
      </c>
      <c r="AB115" s="123">
        <v>106.58</v>
      </c>
      <c r="AC115" s="131">
        <v>9</v>
      </c>
      <c r="AD115" s="132">
        <v>5.7</v>
      </c>
      <c r="AE115" s="133">
        <v>5</v>
      </c>
      <c r="AF115" s="133">
        <v>0</v>
      </c>
      <c r="AG115" s="132">
        <v>2</v>
      </c>
      <c r="AH115" s="132">
        <v>3</v>
      </c>
      <c r="AI115" s="132">
        <v>5</v>
      </c>
      <c r="AJ115" s="132">
        <v>0</v>
      </c>
      <c r="AK115" s="132">
        <v>5</v>
      </c>
      <c r="AL115" s="132">
        <v>5</v>
      </c>
      <c r="AM115" s="133">
        <v>0</v>
      </c>
      <c r="AN115" s="132">
        <v>5</v>
      </c>
      <c r="AO115" s="132">
        <v>0</v>
      </c>
      <c r="AP115" s="132">
        <v>5</v>
      </c>
      <c r="AQ115" s="132">
        <v>5.5</v>
      </c>
      <c r="AR115" s="132">
        <v>10.8</v>
      </c>
      <c r="AS115" s="133">
        <v>1</v>
      </c>
      <c r="AT115" s="133">
        <v>0</v>
      </c>
      <c r="AU115" s="133">
        <v>0</v>
      </c>
      <c r="AV115" s="132">
        <v>2</v>
      </c>
      <c r="AW115" s="133">
        <v>0</v>
      </c>
      <c r="AX115" s="132">
        <v>17</v>
      </c>
      <c r="AY115" s="132">
        <v>0</v>
      </c>
      <c r="AZ115" s="132">
        <v>0</v>
      </c>
      <c r="BA115" s="132">
        <v>16.22</v>
      </c>
      <c r="BB115" s="132">
        <v>0</v>
      </c>
      <c r="BC115" s="132">
        <v>4.3600000000000003</v>
      </c>
      <c r="BD115" s="125">
        <v>15.44</v>
      </c>
      <c r="BE115" s="125">
        <v>0</v>
      </c>
      <c r="BF115" s="125">
        <v>0</v>
      </c>
      <c r="BG115" s="125">
        <v>0</v>
      </c>
      <c r="BH115" s="125">
        <v>0.06</v>
      </c>
      <c r="BI115" s="125">
        <v>0</v>
      </c>
      <c r="BJ115" s="125">
        <v>15.38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  <c r="BR115" s="125">
        <v>255</v>
      </c>
      <c r="BS115" s="125">
        <v>7.6</v>
      </c>
      <c r="BT115" s="125">
        <v>1187.6400000000001</v>
      </c>
    </row>
    <row r="116" spans="1:72" s="115" customFormat="1" ht="17.25" customHeight="1">
      <c r="A116" s="123" t="s">
        <v>264</v>
      </c>
      <c r="B116" s="123" t="s">
        <v>140</v>
      </c>
      <c r="C116" s="123" t="s">
        <v>144</v>
      </c>
      <c r="D116" s="124" t="s">
        <v>147</v>
      </c>
      <c r="E116" s="125">
        <v>36.61</v>
      </c>
      <c r="F116" s="125">
        <v>20.25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20.25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264</v>
      </c>
      <c r="Y116" s="123" t="s">
        <v>140</v>
      </c>
      <c r="Z116" s="123" t="s">
        <v>144</v>
      </c>
      <c r="AA116" s="124" t="s">
        <v>147</v>
      </c>
      <c r="AB116" s="123">
        <v>0</v>
      </c>
      <c r="AC116" s="125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5">
        <v>16.36</v>
      </c>
      <c r="BE116" s="125">
        <v>0</v>
      </c>
      <c r="BF116" s="125">
        <v>0</v>
      </c>
      <c r="BG116" s="125">
        <v>0</v>
      </c>
      <c r="BH116" s="125">
        <v>0</v>
      </c>
      <c r="BI116" s="125">
        <v>0</v>
      </c>
      <c r="BJ116" s="125">
        <v>16.36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  <c r="BR116" s="125">
        <v>0</v>
      </c>
      <c r="BS116" s="125">
        <v>38.61</v>
      </c>
      <c r="BT116" s="125">
        <v>75.22</v>
      </c>
    </row>
    <row r="117" spans="1:72" s="115" customFormat="1" ht="17.25" customHeight="1">
      <c r="A117" s="123" t="s">
        <v>264</v>
      </c>
      <c r="B117" s="123" t="s">
        <v>140</v>
      </c>
      <c r="C117" s="123" t="s">
        <v>148</v>
      </c>
      <c r="D117" s="124" t="s">
        <v>208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 t="s">
        <v>264</v>
      </c>
      <c r="Y117" s="123" t="s">
        <v>140</v>
      </c>
      <c r="Z117" s="123" t="s">
        <v>148</v>
      </c>
      <c r="AA117" s="124" t="s">
        <v>208</v>
      </c>
      <c r="AB117" s="123">
        <v>0</v>
      </c>
      <c r="AC117" s="125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5">
        <v>0</v>
      </c>
      <c r="BE117" s="125">
        <v>0</v>
      </c>
      <c r="BF117" s="125">
        <v>0</v>
      </c>
      <c r="BG117" s="125">
        <v>0</v>
      </c>
      <c r="BH117" s="125">
        <v>0</v>
      </c>
      <c r="BI117" s="125">
        <v>0</v>
      </c>
      <c r="BJ117" s="125">
        <v>0</v>
      </c>
      <c r="BK117" s="125">
        <v>0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  <c r="BR117" s="125">
        <v>306</v>
      </c>
      <c r="BS117" s="125">
        <v>0.85</v>
      </c>
      <c r="BT117" s="125">
        <v>306.85000000000002</v>
      </c>
    </row>
    <row r="118" spans="1:72" s="115" customFormat="1" ht="17.25" customHeight="1">
      <c r="A118" s="123" t="s">
        <v>264</v>
      </c>
      <c r="B118" s="123" t="s">
        <v>140</v>
      </c>
      <c r="C118" s="123" t="s">
        <v>153</v>
      </c>
      <c r="D118" s="124" t="s">
        <v>265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264</v>
      </c>
      <c r="Y118" s="123" t="s">
        <v>140</v>
      </c>
      <c r="Z118" s="123" t="s">
        <v>153</v>
      </c>
      <c r="AA118" s="124" t="s">
        <v>265</v>
      </c>
      <c r="AB118" s="123">
        <v>0</v>
      </c>
      <c r="AC118" s="125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5">
        <v>0</v>
      </c>
      <c r="BE118" s="125">
        <v>0</v>
      </c>
      <c r="BF118" s="125">
        <v>0</v>
      </c>
      <c r="BG118" s="125">
        <v>0</v>
      </c>
      <c r="BH118" s="125">
        <v>0</v>
      </c>
      <c r="BI118" s="125">
        <v>0</v>
      </c>
      <c r="BJ118" s="125">
        <v>0</v>
      </c>
      <c r="BK118" s="125">
        <v>0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  <c r="BR118" s="125">
        <v>274</v>
      </c>
      <c r="BS118" s="125">
        <v>0</v>
      </c>
      <c r="BT118" s="125">
        <v>274</v>
      </c>
    </row>
    <row r="119" spans="1:72" s="115" customFormat="1" ht="17.25" customHeight="1">
      <c r="A119" s="123"/>
      <c r="B119" s="123" t="s">
        <v>144</v>
      </c>
      <c r="C119" s="123"/>
      <c r="D119" s="124" t="s">
        <v>266</v>
      </c>
      <c r="E119" s="125">
        <v>46626.53</v>
      </c>
      <c r="F119" s="125">
        <v>44460.82</v>
      </c>
      <c r="G119" s="125">
        <v>25103.93</v>
      </c>
      <c r="H119" s="125">
        <v>3845.11</v>
      </c>
      <c r="I119" s="125">
        <v>0</v>
      </c>
      <c r="J119" s="125">
        <v>1953.13</v>
      </c>
      <c r="K119" s="125">
        <v>1891.98</v>
      </c>
      <c r="L119" s="125">
        <v>0</v>
      </c>
      <c r="M119" s="125">
        <v>2008.66</v>
      </c>
      <c r="N119" s="125">
        <v>0</v>
      </c>
      <c r="O119" s="125">
        <v>12694.5</v>
      </c>
      <c r="P119" s="125">
        <v>0</v>
      </c>
      <c r="Q119" s="125">
        <v>0</v>
      </c>
      <c r="R119" s="125">
        <v>58.62</v>
      </c>
      <c r="S119" s="125">
        <v>0</v>
      </c>
      <c r="T119" s="125">
        <v>0</v>
      </c>
      <c r="U119" s="125">
        <v>0</v>
      </c>
      <c r="V119" s="125">
        <v>0</v>
      </c>
      <c r="W119" s="125">
        <v>750</v>
      </c>
      <c r="X119" s="123"/>
      <c r="Y119" s="123" t="s">
        <v>144</v>
      </c>
      <c r="Z119" s="123"/>
      <c r="AA119" s="124" t="s">
        <v>266</v>
      </c>
      <c r="AB119" s="123">
        <v>1864.4</v>
      </c>
      <c r="AC119" s="125">
        <f>SUM(AC120:AC125)</f>
        <v>392.57</v>
      </c>
      <c r="AD119" s="125">
        <f t="shared" ref="AD119:BC119" si="25">SUM(AD120:AD125)</f>
        <v>36.700000000000003</v>
      </c>
      <c r="AE119" s="125">
        <f t="shared" si="25"/>
        <v>0</v>
      </c>
      <c r="AF119" s="125">
        <f t="shared" si="25"/>
        <v>0.23</v>
      </c>
      <c r="AG119" s="125">
        <f t="shared" si="25"/>
        <v>68.83</v>
      </c>
      <c r="AH119" s="125">
        <f t="shared" si="25"/>
        <v>94.6</v>
      </c>
      <c r="AI119" s="125">
        <f t="shared" si="25"/>
        <v>8.83</v>
      </c>
      <c r="AJ119" s="125">
        <f t="shared" si="25"/>
        <v>0</v>
      </c>
      <c r="AK119" s="125">
        <f t="shared" si="25"/>
        <v>48.75</v>
      </c>
      <c r="AL119" s="125">
        <f t="shared" si="25"/>
        <v>71.25</v>
      </c>
      <c r="AM119" s="125">
        <f t="shared" si="25"/>
        <v>0</v>
      </c>
      <c r="AN119" s="125">
        <f t="shared" si="25"/>
        <v>275.06</v>
      </c>
      <c r="AO119" s="125">
        <f t="shared" si="25"/>
        <v>2.5</v>
      </c>
      <c r="AP119" s="125">
        <f t="shared" si="25"/>
        <v>5.05</v>
      </c>
      <c r="AQ119" s="125">
        <f t="shared" si="25"/>
        <v>40.93</v>
      </c>
      <c r="AR119" s="125">
        <f t="shared" si="25"/>
        <v>11.3</v>
      </c>
      <c r="AS119" s="125">
        <f t="shared" si="25"/>
        <v>63.84</v>
      </c>
      <c r="AT119" s="125">
        <f t="shared" si="25"/>
        <v>0</v>
      </c>
      <c r="AU119" s="125">
        <f t="shared" si="25"/>
        <v>25</v>
      </c>
      <c r="AV119" s="125">
        <f t="shared" si="25"/>
        <v>74.55</v>
      </c>
      <c r="AW119" s="125">
        <f t="shared" si="25"/>
        <v>0</v>
      </c>
      <c r="AX119" s="125">
        <f t="shared" si="25"/>
        <v>138.77000000000001</v>
      </c>
      <c r="AY119" s="125">
        <f t="shared" si="25"/>
        <v>0</v>
      </c>
      <c r="AZ119" s="125">
        <f t="shared" si="25"/>
        <v>0</v>
      </c>
      <c r="BA119" s="125">
        <f t="shared" si="25"/>
        <v>28.2</v>
      </c>
      <c r="BB119" s="125">
        <f t="shared" si="25"/>
        <v>0.3</v>
      </c>
      <c r="BC119" s="125">
        <f t="shared" si="25"/>
        <v>477.18</v>
      </c>
      <c r="BD119" s="125">
        <v>301.31</v>
      </c>
      <c r="BE119" s="125">
        <v>3.88</v>
      </c>
      <c r="BF119" s="125">
        <v>3.88</v>
      </c>
      <c r="BG119" s="125">
        <v>0</v>
      </c>
      <c r="BH119" s="125">
        <v>3.9</v>
      </c>
      <c r="BI119" s="125">
        <v>0</v>
      </c>
      <c r="BJ119" s="125">
        <v>188.84</v>
      </c>
      <c r="BK119" s="125">
        <v>0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104.69</v>
      </c>
      <c r="BR119" s="125">
        <v>4146.09</v>
      </c>
      <c r="BS119" s="125">
        <v>23543.52</v>
      </c>
      <c r="BT119" s="125">
        <v>74316.149999999994</v>
      </c>
    </row>
    <row r="120" spans="1:72" s="115" customFormat="1" ht="17.25" customHeight="1">
      <c r="A120" s="123" t="s">
        <v>264</v>
      </c>
      <c r="B120" s="123" t="s">
        <v>146</v>
      </c>
      <c r="C120" s="123" t="s">
        <v>137</v>
      </c>
      <c r="D120" s="124" t="s">
        <v>267</v>
      </c>
      <c r="E120" s="125">
        <v>941.04</v>
      </c>
      <c r="F120" s="125">
        <v>563.53</v>
      </c>
      <c r="G120" s="125">
        <v>303.44</v>
      </c>
      <c r="H120" s="125">
        <v>43.08</v>
      </c>
      <c r="I120" s="125">
        <v>0</v>
      </c>
      <c r="J120" s="125">
        <v>20.16</v>
      </c>
      <c r="K120" s="125">
        <v>22.92</v>
      </c>
      <c r="L120" s="125">
        <v>0</v>
      </c>
      <c r="M120" s="125">
        <v>25.29</v>
      </c>
      <c r="N120" s="125">
        <v>0</v>
      </c>
      <c r="O120" s="125">
        <v>189</v>
      </c>
      <c r="P120" s="125">
        <v>0</v>
      </c>
      <c r="Q120" s="125">
        <v>0</v>
      </c>
      <c r="R120" s="125">
        <v>2.72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264</v>
      </c>
      <c r="Y120" s="123" t="s">
        <v>146</v>
      </c>
      <c r="Z120" s="123" t="s">
        <v>137</v>
      </c>
      <c r="AA120" s="124" t="s">
        <v>267</v>
      </c>
      <c r="AB120" s="123">
        <v>377.41</v>
      </c>
      <c r="AC120" s="131">
        <v>90.43</v>
      </c>
      <c r="AD120" s="132">
        <v>7.2</v>
      </c>
      <c r="AE120" s="133">
        <v>0</v>
      </c>
      <c r="AF120" s="133">
        <v>0.01</v>
      </c>
      <c r="AG120" s="132">
        <v>6.4</v>
      </c>
      <c r="AH120" s="132">
        <v>13.6</v>
      </c>
      <c r="AI120" s="132">
        <v>0.18</v>
      </c>
      <c r="AJ120" s="132">
        <v>0</v>
      </c>
      <c r="AK120" s="132">
        <v>5.5</v>
      </c>
      <c r="AL120" s="132">
        <v>5.8</v>
      </c>
      <c r="AM120" s="133">
        <v>0</v>
      </c>
      <c r="AN120" s="132">
        <v>49.7</v>
      </c>
      <c r="AO120" s="132">
        <v>0</v>
      </c>
      <c r="AP120" s="132">
        <v>1</v>
      </c>
      <c r="AQ120" s="132">
        <v>15.4</v>
      </c>
      <c r="AR120" s="132">
        <v>4.5999999999999996</v>
      </c>
      <c r="AS120" s="133">
        <v>10.5</v>
      </c>
      <c r="AT120" s="133">
        <v>0</v>
      </c>
      <c r="AU120" s="133">
        <v>25</v>
      </c>
      <c r="AV120" s="132">
        <v>16.7</v>
      </c>
      <c r="AW120" s="133">
        <v>0</v>
      </c>
      <c r="AX120" s="132">
        <v>27.5</v>
      </c>
      <c r="AY120" s="132">
        <v>0</v>
      </c>
      <c r="AZ120" s="132">
        <v>0</v>
      </c>
      <c r="BA120" s="132">
        <v>1.3</v>
      </c>
      <c r="BB120" s="132">
        <v>0</v>
      </c>
      <c r="BC120" s="132">
        <v>96.59</v>
      </c>
      <c r="BD120" s="125">
        <v>0.1</v>
      </c>
      <c r="BE120" s="125">
        <v>0</v>
      </c>
      <c r="BF120" s="125">
        <v>0</v>
      </c>
      <c r="BG120" s="125">
        <v>0</v>
      </c>
      <c r="BH120" s="125">
        <v>0</v>
      </c>
      <c r="BI120" s="125">
        <v>0</v>
      </c>
      <c r="BJ120" s="125">
        <v>0.1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  <c r="BR120" s="125">
        <v>46.08</v>
      </c>
      <c r="BS120" s="125">
        <v>1440.33</v>
      </c>
      <c r="BT120" s="125">
        <v>2427.4499999999998</v>
      </c>
    </row>
    <row r="121" spans="1:72" s="115" customFormat="1" ht="17.25" customHeight="1">
      <c r="A121" s="123" t="s">
        <v>264</v>
      </c>
      <c r="B121" s="123" t="s">
        <v>146</v>
      </c>
      <c r="C121" s="123" t="s">
        <v>144</v>
      </c>
      <c r="D121" s="124" t="s">
        <v>268</v>
      </c>
      <c r="E121" s="125">
        <v>19533.29</v>
      </c>
      <c r="F121" s="125">
        <v>19237.61</v>
      </c>
      <c r="G121" s="125">
        <v>10289.61</v>
      </c>
      <c r="H121" s="125">
        <v>1937.11</v>
      </c>
      <c r="I121" s="125">
        <v>0</v>
      </c>
      <c r="J121" s="125">
        <v>946.85</v>
      </c>
      <c r="K121" s="125">
        <v>990.26</v>
      </c>
      <c r="L121" s="125">
        <v>0</v>
      </c>
      <c r="M121" s="125">
        <v>857.47</v>
      </c>
      <c r="N121" s="125">
        <v>0</v>
      </c>
      <c r="O121" s="125">
        <v>5737.5</v>
      </c>
      <c r="P121" s="125">
        <v>0</v>
      </c>
      <c r="Q121" s="125">
        <v>0</v>
      </c>
      <c r="R121" s="125">
        <v>15.93</v>
      </c>
      <c r="S121" s="125">
        <v>0</v>
      </c>
      <c r="T121" s="125">
        <v>0</v>
      </c>
      <c r="U121" s="125">
        <v>0</v>
      </c>
      <c r="V121" s="125">
        <v>0</v>
      </c>
      <c r="W121" s="125">
        <v>400</v>
      </c>
      <c r="X121" s="123" t="s">
        <v>264</v>
      </c>
      <c r="Y121" s="123" t="s">
        <v>146</v>
      </c>
      <c r="Z121" s="123" t="s">
        <v>144</v>
      </c>
      <c r="AA121" s="124" t="s">
        <v>268</v>
      </c>
      <c r="AB121" s="123">
        <v>179.44</v>
      </c>
      <c r="AC121" s="131">
        <v>95.44</v>
      </c>
      <c r="AD121" s="132">
        <v>4.3</v>
      </c>
      <c r="AE121" s="133">
        <v>0</v>
      </c>
      <c r="AF121" s="133">
        <v>0.06</v>
      </c>
      <c r="AG121" s="132">
        <v>2.5299999999999998</v>
      </c>
      <c r="AH121" s="132">
        <v>1.8</v>
      </c>
      <c r="AI121" s="132">
        <v>0.6</v>
      </c>
      <c r="AJ121" s="132">
        <v>0</v>
      </c>
      <c r="AK121" s="132">
        <v>1.5</v>
      </c>
      <c r="AL121" s="132">
        <v>3.75</v>
      </c>
      <c r="AM121" s="133">
        <v>0</v>
      </c>
      <c r="AN121" s="132">
        <v>8.23</v>
      </c>
      <c r="AO121" s="132">
        <v>0</v>
      </c>
      <c r="AP121" s="132">
        <v>1.5</v>
      </c>
      <c r="AQ121" s="132">
        <v>4.3099999999999996</v>
      </c>
      <c r="AR121" s="132">
        <v>2</v>
      </c>
      <c r="AS121" s="133">
        <v>2.7</v>
      </c>
      <c r="AT121" s="133">
        <v>0</v>
      </c>
      <c r="AU121" s="133">
        <v>0</v>
      </c>
      <c r="AV121" s="132">
        <v>1.25</v>
      </c>
      <c r="AW121" s="133">
        <v>0</v>
      </c>
      <c r="AX121" s="132">
        <v>4.7</v>
      </c>
      <c r="AY121" s="132">
        <v>0</v>
      </c>
      <c r="AZ121" s="132">
        <v>0</v>
      </c>
      <c r="BA121" s="132">
        <v>0.3</v>
      </c>
      <c r="BB121" s="132">
        <v>0</v>
      </c>
      <c r="BC121" s="132">
        <v>44.49</v>
      </c>
      <c r="BD121" s="125">
        <v>116.25</v>
      </c>
      <c r="BE121" s="125">
        <v>0</v>
      </c>
      <c r="BF121" s="125">
        <v>0</v>
      </c>
      <c r="BG121" s="125">
        <v>0</v>
      </c>
      <c r="BH121" s="125">
        <v>0.44</v>
      </c>
      <c r="BI121" s="125">
        <v>0</v>
      </c>
      <c r="BJ121" s="125">
        <v>11.11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104.69</v>
      </c>
      <c r="BR121" s="125">
        <v>647</v>
      </c>
      <c r="BS121" s="125">
        <v>8284.9500000000007</v>
      </c>
      <c r="BT121" s="125">
        <v>28465.24</v>
      </c>
    </row>
    <row r="122" spans="1:72" s="115" customFormat="1" ht="17.25" customHeight="1">
      <c r="A122" s="123" t="s">
        <v>264</v>
      </c>
      <c r="B122" s="123" t="s">
        <v>146</v>
      </c>
      <c r="C122" s="123" t="s">
        <v>148</v>
      </c>
      <c r="D122" s="124" t="s">
        <v>269</v>
      </c>
      <c r="E122" s="125">
        <v>18684.96</v>
      </c>
      <c r="F122" s="125">
        <v>18107.689999999999</v>
      </c>
      <c r="G122" s="125">
        <v>10460.370000000001</v>
      </c>
      <c r="H122" s="125">
        <v>1593.24</v>
      </c>
      <c r="I122" s="125">
        <v>0</v>
      </c>
      <c r="J122" s="125">
        <v>847.43</v>
      </c>
      <c r="K122" s="125">
        <v>745.81</v>
      </c>
      <c r="L122" s="125">
        <v>0</v>
      </c>
      <c r="M122" s="125">
        <v>788.36</v>
      </c>
      <c r="N122" s="125">
        <v>0</v>
      </c>
      <c r="O122" s="125">
        <v>4875.75</v>
      </c>
      <c r="P122" s="125">
        <v>0</v>
      </c>
      <c r="Q122" s="125">
        <v>0</v>
      </c>
      <c r="R122" s="125">
        <v>39.97</v>
      </c>
      <c r="S122" s="125">
        <v>0</v>
      </c>
      <c r="T122" s="125">
        <v>0</v>
      </c>
      <c r="U122" s="125">
        <v>0</v>
      </c>
      <c r="V122" s="125">
        <v>0</v>
      </c>
      <c r="W122" s="125">
        <v>350</v>
      </c>
      <c r="X122" s="123" t="s">
        <v>264</v>
      </c>
      <c r="Y122" s="123" t="s">
        <v>146</v>
      </c>
      <c r="Z122" s="123" t="s">
        <v>148</v>
      </c>
      <c r="AA122" s="124" t="s">
        <v>269</v>
      </c>
      <c r="AB122" s="123">
        <v>457.94</v>
      </c>
      <c r="AC122" s="131">
        <v>65.5</v>
      </c>
      <c r="AD122" s="132">
        <v>17.2</v>
      </c>
      <c r="AE122" s="133">
        <v>0</v>
      </c>
      <c r="AF122" s="133">
        <v>0.16</v>
      </c>
      <c r="AG122" s="132">
        <v>3</v>
      </c>
      <c r="AH122" s="132">
        <v>5.4</v>
      </c>
      <c r="AI122" s="132">
        <v>3.25</v>
      </c>
      <c r="AJ122" s="132">
        <v>0</v>
      </c>
      <c r="AK122" s="132">
        <v>2.75</v>
      </c>
      <c r="AL122" s="132">
        <v>40.9</v>
      </c>
      <c r="AM122" s="133">
        <v>0</v>
      </c>
      <c r="AN122" s="132">
        <v>22.5</v>
      </c>
      <c r="AO122" s="132">
        <v>0.5</v>
      </c>
      <c r="AP122" s="132">
        <v>2.5499999999999998</v>
      </c>
      <c r="AQ122" s="132">
        <v>11.62</v>
      </c>
      <c r="AR122" s="132">
        <v>4.7</v>
      </c>
      <c r="AS122" s="133">
        <v>7.34</v>
      </c>
      <c r="AT122" s="133">
        <v>0</v>
      </c>
      <c r="AU122" s="133">
        <v>0</v>
      </c>
      <c r="AV122" s="132">
        <v>17.600000000000001</v>
      </c>
      <c r="AW122" s="133">
        <v>0</v>
      </c>
      <c r="AX122" s="132">
        <v>18.29</v>
      </c>
      <c r="AY122" s="132">
        <v>0</v>
      </c>
      <c r="AZ122" s="132">
        <v>0</v>
      </c>
      <c r="BA122" s="132">
        <v>14.6</v>
      </c>
      <c r="BB122" s="132">
        <v>0.3</v>
      </c>
      <c r="BC122" s="132">
        <v>219.78</v>
      </c>
      <c r="BD122" s="125">
        <v>119.33</v>
      </c>
      <c r="BE122" s="125">
        <v>3.88</v>
      </c>
      <c r="BF122" s="125">
        <v>3.88</v>
      </c>
      <c r="BG122" s="125">
        <v>0</v>
      </c>
      <c r="BH122" s="125">
        <v>2.4900000000000002</v>
      </c>
      <c r="BI122" s="125">
        <v>0</v>
      </c>
      <c r="BJ122" s="125">
        <v>112.95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  <c r="BR122" s="125">
        <v>3170</v>
      </c>
      <c r="BS122" s="125">
        <v>9632.1200000000008</v>
      </c>
      <c r="BT122" s="125">
        <v>31487.07</v>
      </c>
    </row>
    <row r="123" spans="1:72" s="115" customFormat="1" ht="17.25" customHeight="1">
      <c r="A123" s="123" t="s">
        <v>264</v>
      </c>
      <c r="B123" s="123" t="s">
        <v>146</v>
      </c>
      <c r="C123" s="123" t="s">
        <v>155</v>
      </c>
      <c r="D123" s="124" t="s">
        <v>270</v>
      </c>
      <c r="E123" s="125">
        <v>7427.93</v>
      </c>
      <c r="F123" s="125">
        <v>6551.98</v>
      </c>
      <c r="G123" s="125">
        <v>4050.51</v>
      </c>
      <c r="H123" s="125">
        <v>271.68</v>
      </c>
      <c r="I123" s="125">
        <v>0</v>
      </c>
      <c r="J123" s="125">
        <v>138.69</v>
      </c>
      <c r="K123" s="125">
        <v>132.99</v>
      </c>
      <c r="L123" s="125">
        <v>0</v>
      </c>
      <c r="M123" s="125">
        <v>337.54</v>
      </c>
      <c r="N123" s="125">
        <v>0</v>
      </c>
      <c r="O123" s="125">
        <v>1892.25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 t="s">
        <v>264</v>
      </c>
      <c r="Y123" s="123" t="s">
        <v>146</v>
      </c>
      <c r="Z123" s="123" t="s">
        <v>155</v>
      </c>
      <c r="AA123" s="124" t="s">
        <v>270</v>
      </c>
      <c r="AB123" s="123">
        <v>849.63</v>
      </c>
      <c r="AC123" s="131">
        <v>141.19999999999999</v>
      </c>
      <c r="AD123" s="132">
        <v>8</v>
      </c>
      <c r="AE123" s="133">
        <v>0</v>
      </c>
      <c r="AF123" s="133">
        <v>0</v>
      </c>
      <c r="AG123" s="132">
        <v>56.9</v>
      </c>
      <c r="AH123" s="132">
        <v>73.8</v>
      </c>
      <c r="AI123" s="132">
        <v>4.8</v>
      </c>
      <c r="AJ123" s="132">
        <v>0</v>
      </c>
      <c r="AK123" s="132">
        <v>39</v>
      </c>
      <c r="AL123" s="132">
        <v>20.8</v>
      </c>
      <c r="AM123" s="133">
        <v>0</v>
      </c>
      <c r="AN123" s="132">
        <v>194.63</v>
      </c>
      <c r="AO123" s="132">
        <v>2</v>
      </c>
      <c r="AP123" s="132">
        <v>0</v>
      </c>
      <c r="AQ123" s="132">
        <v>9.6</v>
      </c>
      <c r="AR123" s="132">
        <v>0</v>
      </c>
      <c r="AS123" s="133">
        <v>43.3</v>
      </c>
      <c r="AT123" s="133">
        <v>0</v>
      </c>
      <c r="AU123" s="133">
        <v>0</v>
      </c>
      <c r="AV123" s="132">
        <v>39</v>
      </c>
      <c r="AW123" s="133">
        <v>0</v>
      </c>
      <c r="AX123" s="132">
        <v>88.28</v>
      </c>
      <c r="AY123" s="132">
        <v>0</v>
      </c>
      <c r="AZ123" s="132">
        <v>0</v>
      </c>
      <c r="BA123" s="132">
        <v>12</v>
      </c>
      <c r="BB123" s="132">
        <v>0</v>
      </c>
      <c r="BC123" s="132">
        <v>116.32</v>
      </c>
      <c r="BD123" s="125">
        <v>26.32</v>
      </c>
      <c r="BE123" s="125">
        <v>0</v>
      </c>
      <c r="BF123" s="125">
        <v>0</v>
      </c>
      <c r="BG123" s="125">
        <v>0</v>
      </c>
      <c r="BH123" s="125">
        <v>7.0000000000000007E-2</v>
      </c>
      <c r="BI123" s="125">
        <v>0</v>
      </c>
      <c r="BJ123" s="125">
        <v>26.25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0</v>
      </c>
      <c r="BR123" s="125">
        <v>130.01</v>
      </c>
      <c r="BS123" s="125">
        <v>3149.73</v>
      </c>
      <c r="BT123" s="125">
        <v>10707.67</v>
      </c>
    </row>
    <row r="124" spans="1:72" s="115" customFormat="1" ht="17.25" customHeight="1">
      <c r="A124" s="123" t="s">
        <v>264</v>
      </c>
      <c r="B124" s="123" t="s">
        <v>146</v>
      </c>
      <c r="C124" s="123" t="s">
        <v>159</v>
      </c>
      <c r="D124" s="124" t="s">
        <v>271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264</v>
      </c>
      <c r="Y124" s="123" t="s">
        <v>146</v>
      </c>
      <c r="Z124" s="123" t="s">
        <v>159</v>
      </c>
      <c r="AA124" s="124" t="s">
        <v>271</v>
      </c>
      <c r="AB124" s="123">
        <v>0</v>
      </c>
      <c r="AC124" s="125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5">
        <v>0</v>
      </c>
      <c r="BE124" s="125">
        <v>0</v>
      </c>
      <c r="BF124" s="125">
        <v>0</v>
      </c>
      <c r="BG124" s="125">
        <v>0</v>
      </c>
      <c r="BH124" s="125">
        <v>0</v>
      </c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0</v>
      </c>
      <c r="BR124" s="125">
        <v>100</v>
      </c>
      <c r="BS124" s="125">
        <v>160</v>
      </c>
      <c r="BT124" s="125">
        <v>260</v>
      </c>
    </row>
    <row r="125" spans="1:72" s="115" customFormat="1" ht="17.25" customHeight="1">
      <c r="A125" s="123" t="s">
        <v>264</v>
      </c>
      <c r="B125" s="123" t="s">
        <v>146</v>
      </c>
      <c r="C125" s="123" t="s">
        <v>153</v>
      </c>
      <c r="D125" s="124" t="s">
        <v>272</v>
      </c>
      <c r="E125" s="125">
        <v>39.31</v>
      </c>
      <c r="F125" s="125">
        <v>0</v>
      </c>
      <c r="G125" s="125">
        <v>0</v>
      </c>
      <c r="H125" s="125">
        <v>0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264</v>
      </c>
      <c r="Y125" s="123" t="s">
        <v>146</v>
      </c>
      <c r="Z125" s="123" t="s">
        <v>153</v>
      </c>
      <c r="AA125" s="124" t="s">
        <v>272</v>
      </c>
      <c r="AB125" s="123">
        <v>0</v>
      </c>
      <c r="AC125" s="125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5">
        <v>39.31</v>
      </c>
      <c r="BE125" s="125">
        <v>0</v>
      </c>
      <c r="BF125" s="125">
        <v>0</v>
      </c>
      <c r="BG125" s="125">
        <v>0</v>
      </c>
      <c r="BH125" s="125">
        <v>0.9</v>
      </c>
      <c r="BI125" s="125">
        <v>0</v>
      </c>
      <c r="BJ125" s="125">
        <v>38.409999999999997</v>
      </c>
      <c r="BK125" s="125">
        <v>0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  <c r="BR125" s="125">
        <v>53</v>
      </c>
      <c r="BS125" s="125">
        <v>876.4</v>
      </c>
      <c r="BT125" s="125">
        <v>968.71</v>
      </c>
    </row>
    <row r="126" spans="1:72" s="115" customFormat="1" ht="17.25" customHeight="1">
      <c r="A126" s="123"/>
      <c r="B126" s="123" t="s">
        <v>148</v>
      </c>
      <c r="C126" s="123"/>
      <c r="D126" s="124" t="s">
        <v>273</v>
      </c>
      <c r="E126" s="125">
        <v>1380.97</v>
      </c>
      <c r="F126" s="125">
        <v>1237.04</v>
      </c>
      <c r="G126" s="125">
        <v>788.81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65.73</v>
      </c>
      <c r="N126" s="125">
        <v>0</v>
      </c>
      <c r="O126" s="125">
        <v>382.5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148</v>
      </c>
      <c r="Z126" s="123"/>
      <c r="AA126" s="124" t="s">
        <v>273</v>
      </c>
      <c r="AB126" s="123">
        <v>140</v>
      </c>
      <c r="AC126" s="125">
        <f>AC127</f>
        <v>3</v>
      </c>
      <c r="AD126" s="125">
        <f t="shared" ref="AD126:BC126" si="26">AD127</f>
        <v>0</v>
      </c>
      <c r="AE126" s="125">
        <f t="shared" si="26"/>
        <v>0</v>
      </c>
      <c r="AF126" s="125">
        <f t="shared" si="26"/>
        <v>0</v>
      </c>
      <c r="AG126" s="125">
        <f t="shared" si="26"/>
        <v>6</v>
      </c>
      <c r="AH126" s="125">
        <f t="shared" si="26"/>
        <v>11</v>
      </c>
      <c r="AI126" s="125">
        <f t="shared" si="26"/>
        <v>0</v>
      </c>
      <c r="AJ126" s="125">
        <f t="shared" si="26"/>
        <v>0</v>
      </c>
      <c r="AK126" s="125">
        <f t="shared" si="26"/>
        <v>0</v>
      </c>
      <c r="AL126" s="125">
        <f t="shared" si="26"/>
        <v>0</v>
      </c>
      <c r="AM126" s="125">
        <f t="shared" si="26"/>
        <v>0</v>
      </c>
      <c r="AN126" s="125">
        <f t="shared" si="26"/>
        <v>0</v>
      </c>
      <c r="AO126" s="125">
        <f t="shared" si="26"/>
        <v>0</v>
      </c>
      <c r="AP126" s="125">
        <f t="shared" si="26"/>
        <v>0</v>
      </c>
      <c r="AQ126" s="125">
        <f t="shared" si="26"/>
        <v>0</v>
      </c>
      <c r="AR126" s="125">
        <f t="shared" si="26"/>
        <v>0</v>
      </c>
      <c r="AS126" s="125">
        <f t="shared" si="26"/>
        <v>120</v>
      </c>
      <c r="AT126" s="125">
        <f t="shared" si="26"/>
        <v>0</v>
      </c>
      <c r="AU126" s="125">
        <f t="shared" si="26"/>
        <v>0</v>
      </c>
      <c r="AV126" s="125">
        <f t="shared" si="26"/>
        <v>0</v>
      </c>
      <c r="AW126" s="125">
        <f t="shared" si="26"/>
        <v>0</v>
      </c>
      <c r="AX126" s="125">
        <f t="shared" si="26"/>
        <v>0</v>
      </c>
      <c r="AY126" s="125">
        <f t="shared" si="26"/>
        <v>0</v>
      </c>
      <c r="AZ126" s="125">
        <f t="shared" si="26"/>
        <v>0</v>
      </c>
      <c r="BA126" s="125">
        <f t="shared" si="26"/>
        <v>0</v>
      </c>
      <c r="BB126" s="125">
        <f t="shared" si="26"/>
        <v>0</v>
      </c>
      <c r="BC126" s="125">
        <f t="shared" si="26"/>
        <v>0</v>
      </c>
      <c r="BD126" s="125">
        <v>3.92</v>
      </c>
      <c r="BE126" s="125">
        <v>0</v>
      </c>
      <c r="BF126" s="125">
        <v>0</v>
      </c>
      <c r="BG126" s="125">
        <v>0</v>
      </c>
      <c r="BH126" s="125">
        <v>0</v>
      </c>
      <c r="BI126" s="125">
        <v>0</v>
      </c>
      <c r="BJ126" s="125">
        <v>3.92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  <c r="BR126" s="125">
        <v>140.6</v>
      </c>
      <c r="BS126" s="125">
        <v>1154.32</v>
      </c>
      <c r="BT126" s="125">
        <v>2675.89</v>
      </c>
    </row>
    <row r="127" spans="1:72" s="115" customFormat="1" ht="17.25" customHeight="1">
      <c r="A127" s="123" t="s">
        <v>264</v>
      </c>
      <c r="B127" s="123" t="s">
        <v>150</v>
      </c>
      <c r="C127" s="123" t="s">
        <v>144</v>
      </c>
      <c r="D127" s="124" t="s">
        <v>274</v>
      </c>
      <c r="E127" s="125">
        <v>1380.97</v>
      </c>
      <c r="F127" s="125">
        <v>1237.04</v>
      </c>
      <c r="G127" s="125">
        <v>788.81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65.73</v>
      </c>
      <c r="N127" s="125">
        <v>0</v>
      </c>
      <c r="O127" s="125">
        <v>382.5</v>
      </c>
      <c r="P127" s="125">
        <v>0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264</v>
      </c>
      <c r="Y127" s="123" t="s">
        <v>150</v>
      </c>
      <c r="Z127" s="123" t="s">
        <v>144</v>
      </c>
      <c r="AA127" s="124" t="s">
        <v>274</v>
      </c>
      <c r="AB127" s="123">
        <v>140</v>
      </c>
      <c r="AC127" s="131">
        <v>3</v>
      </c>
      <c r="AD127" s="132">
        <v>0</v>
      </c>
      <c r="AE127" s="133">
        <v>0</v>
      </c>
      <c r="AF127" s="133">
        <v>0</v>
      </c>
      <c r="AG127" s="132">
        <v>6</v>
      </c>
      <c r="AH127" s="132">
        <v>11</v>
      </c>
      <c r="AI127" s="132">
        <v>0</v>
      </c>
      <c r="AJ127" s="132">
        <v>0</v>
      </c>
      <c r="AK127" s="132">
        <v>0</v>
      </c>
      <c r="AL127" s="132">
        <v>0</v>
      </c>
      <c r="AM127" s="133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3">
        <v>120</v>
      </c>
      <c r="AT127" s="133">
        <v>0</v>
      </c>
      <c r="AU127" s="133">
        <v>0</v>
      </c>
      <c r="AV127" s="132">
        <v>0</v>
      </c>
      <c r="AW127" s="133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25">
        <v>3.92</v>
      </c>
      <c r="BE127" s="125">
        <v>0</v>
      </c>
      <c r="BF127" s="125">
        <v>0</v>
      </c>
      <c r="BG127" s="125">
        <v>0</v>
      </c>
      <c r="BH127" s="125">
        <v>0</v>
      </c>
      <c r="BI127" s="125">
        <v>0</v>
      </c>
      <c r="BJ127" s="125">
        <v>3.92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  <c r="BR127" s="125">
        <v>140.6</v>
      </c>
      <c r="BS127" s="125">
        <v>1154.32</v>
      </c>
      <c r="BT127" s="125">
        <v>2675.89</v>
      </c>
    </row>
    <row r="128" spans="1:72" s="115" customFormat="1" ht="17.25" customHeight="1">
      <c r="A128" s="123"/>
      <c r="B128" s="123" t="s">
        <v>163</v>
      </c>
      <c r="C128" s="123"/>
      <c r="D128" s="124" t="s">
        <v>275</v>
      </c>
      <c r="E128" s="125">
        <v>60.84</v>
      </c>
      <c r="F128" s="125">
        <v>60.84</v>
      </c>
      <c r="G128" s="125">
        <v>39.54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3.3</v>
      </c>
      <c r="N128" s="125">
        <v>0</v>
      </c>
      <c r="O128" s="125">
        <v>18</v>
      </c>
      <c r="P128" s="125">
        <v>0</v>
      </c>
      <c r="Q128" s="125">
        <v>0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/>
      <c r="Y128" s="123" t="s">
        <v>163</v>
      </c>
      <c r="Z128" s="123"/>
      <c r="AA128" s="124" t="s">
        <v>275</v>
      </c>
      <c r="AB128" s="123">
        <v>0</v>
      </c>
      <c r="AC128" s="125">
        <f>AC129</f>
        <v>0</v>
      </c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5">
        <v>0</v>
      </c>
      <c r="BE128" s="125">
        <v>0</v>
      </c>
      <c r="BF128" s="125">
        <v>0</v>
      </c>
      <c r="BG128" s="125">
        <v>0</v>
      </c>
      <c r="BH128" s="125">
        <v>0</v>
      </c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  <c r="BR128" s="125">
        <v>15</v>
      </c>
      <c r="BS128" s="125">
        <v>128.81</v>
      </c>
      <c r="BT128" s="125">
        <v>204.65</v>
      </c>
    </row>
    <row r="129" spans="1:72" s="115" customFormat="1" ht="17.25" customHeight="1">
      <c r="A129" s="123" t="s">
        <v>264</v>
      </c>
      <c r="B129" s="123" t="s">
        <v>171</v>
      </c>
      <c r="C129" s="123" t="s">
        <v>137</v>
      </c>
      <c r="D129" s="124" t="s">
        <v>276</v>
      </c>
      <c r="E129" s="125">
        <v>60.84</v>
      </c>
      <c r="F129" s="125">
        <v>60.84</v>
      </c>
      <c r="G129" s="125">
        <v>39.54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3.3</v>
      </c>
      <c r="N129" s="125">
        <v>0</v>
      </c>
      <c r="O129" s="125">
        <v>18</v>
      </c>
      <c r="P129" s="125">
        <v>0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264</v>
      </c>
      <c r="Y129" s="123" t="s">
        <v>171</v>
      </c>
      <c r="Z129" s="123" t="s">
        <v>137</v>
      </c>
      <c r="AA129" s="124" t="s">
        <v>276</v>
      </c>
      <c r="AB129" s="123">
        <v>0</v>
      </c>
      <c r="AC129" s="125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5">
        <v>0</v>
      </c>
      <c r="BE129" s="125">
        <v>0</v>
      </c>
      <c r="BF129" s="125">
        <v>0</v>
      </c>
      <c r="BG129" s="125">
        <v>0</v>
      </c>
      <c r="BH129" s="125">
        <v>0</v>
      </c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  <c r="BR129" s="125">
        <v>15</v>
      </c>
      <c r="BS129" s="125">
        <v>128.81</v>
      </c>
      <c r="BT129" s="125">
        <v>204.65</v>
      </c>
    </row>
    <row r="130" spans="1:72" s="115" customFormat="1" ht="17.25" customHeight="1">
      <c r="A130" s="123"/>
      <c r="B130" s="123" t="s">
        <v>151</v>
      </c>
      <c r="C130" s="123"/>
      <c r="D130" s="124" t="s">
        <v>277</v>
      </c>
      <c r="E130" s="125">
        <v>448.81</v>
      </c>
      <c r="F130" s="125">
        <v>419.87</v>
      </c>
      <c r="G130" s="125">
        <v>204.81</v>
      </c>
      <c r="H130" s="125">
        <v>31.5</v>
      </c>
      <c r="I130" s="125">
        <v>31.5</v>
      </c>
      <c r="J130" s="125">
        <v>0</v>
      </c>
      <c r="K130" s="125">
        <v>0</v>
      </c>
      <c r="L130" s="125">
        <v>0</v>
      </c>
      <c r="M130" s="125">
        <v>17.07</v>
      </c>
      <c r="N130" s="125">
        <v>0</v>
      </c>
      <c r="O130" s="125">
        <v>166.5</v>
      </c>
      <c r="P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151</v>
      </c>
      <c r="Z130" s="123"/>
      <c r="AA130" s="124" t="s">
        <v>277</v>
      </c>
      <c r="AB130" s="123">
        <v>27.62</v>
      </c>
      <c r="AC130" s="125">
        <f>SUM(AC131:AC133)</f>
        <v>1.9</v>
      </c>
      <c r="AD130" s="125">
        <f t="shared" ref="AD130:BC130" si="27">SUM(AD131:AD133)</f>
        <v>5</v>
      </c>
      <c r="AE130" s="125">
        <f t="shared" si="27"/>
        <v>0</v>
      </c>
      <c r="AF130" s="125">
        <f t="shared" si="27"/>
        <v>0</v>
      </c>
      <c r="AG130" s="125">
        <f t="shared" si="27"/>
        <v>3</v>
      </c>
      <c r="AH130" s="125">
        <f t="shared" si="27"/>
        <v>2</v>
      </c>
      <c r="AI130" s="125">
        <f t="shared" si="27"/>
        <v>0</v>
      </c>
      <c r="AJ130" s="125">
        <f t="shared" si="27"/>
        <v>0</v>
      </c>
      <c r="AK130" s="125">
        <f t="shared" si="27"/>
        <v>0</v>
      </c>
      <c r="AL130" s="125">
        <f t="shared" si="27"/>
        <v>2</v>
      </c>
      <c r="AM130" s="125">
        <f t="shared" si="27"/>
        <v>0</v>
      </c>
      <c r="AN130" s="125">
        <f t="shared" si="27"/>
        <v>1</v>
      </c>
      <c r="AO130" s="125">
        <f t="shared" si="27"/>
        <v>0</v>
      </c>
      <c r="AP130" s="125">
        <f t="shared" si="27"/>
        <v>0</v>
      </c>
      <c r="AQ130" s="125">
        <f t="shared" si="27"/>
        <v>0</v>
      </c>
      <c r="AR130" s="125">
        <f t="shared" si="27"/>
        <v>1.5</v>
      </c>
      <c r="AS130" s="125">
        <f t="shared" si="27"/>
        <v>0</v>
      </c>
      <c r="AT130" s="125">
        <f t="shared" si="27"/>
        <v>0</v>
      </c>
      <c r="AU130" s="125">
        <f t="shared" si="27"/>
        <v>0</v>
      </c>
      <c r="AV130" s="125">
        <f t="shared" si="27"/>
        <v>0</v>
      </c>
      <c r="AW130" s="125">
        <f t="shared" si="27"/>
        <v>0</v>
      </c>
      <c r="AX130" s="125">
        <f t="shared" si="27"/>
        <v>0</v>
      </c>
      <c r="AY130" s="125">
        <f t="shared" si="27"/>
        <v>0</v>
      </c>
      <c r="AZ130" s="125">
        <f t="shared" si="27"/>
        <v>0</v>
      </c>
      <c r="BA130" s="125">
        <f t="shared" si="27"/>
        <v>11.22</v>
      </c>
      <c r="BB130" s="125">
        <f t="shared" si="27"/>
        <v>0</v>
      </c>
      <c r="BC130" s="125">
        <f t="shared" si="27"/>
        <v>0</v>
      </c>
      <c r="BD130" s="125">
        <v>1.31</v>
      </c>
      <c r="BE130" s="125">
        <v>0</v>
      </c>
      <c r="BF130" s="125">
        <v>0</v>
      </c>
      <c r="BG130" s="125">
        <v>0</v>
      </c>
      <c r="BH130" s="125">
        <v>0</v>
      </c>
      <c r="BI130" s="125">
        <v>0</v>
      </c>
      <c r="BJ130" s="125">
        <v>1.31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  <c r="BR130" s="125">
        <v>616</v>
      </c>
      <c r="BS130" s="125">
        <v>0</v>
      </c>
      <c r="BT130" s="125">
        <v>1064.81</v>
      </c>
    </row>
    <row r="131" spans="1:72" s="115" customFormat="1" ht="17.25" customHeight="1">
      <c r="A131" s="123" t="s">
        <v>264</v>
      </c>
      <c r="B131" s="123" t="s">
        <v>174</v>
      </c>
      <c r="C131" s="123" t="s">
        <v>137</v>
      </c>
      <c r="D131" s="124" t="s">
        <v>278</v>
      </c>
      <c r="E131" s="125">
        <v>195.6</v>
      </c>
      <c r="F131" s="125">
        <v>195.6</v>
      </c>
      <c r="G131" s="125">
        <v>132.78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11.07</v>
      </c>
      <c r="N131" s="125">
        <v>0</v>
      </c>
      <c r="O131" s="125">
        <v>51.75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264</v>
      </c>
      <c r="Y131" s="123" t="s">
        <v>174</v>
      </c>
      <c r="Z131" s="123" t="s">
        <v>137</v>
      </c>
      <c r="AA131" s="124" t="s">
        <v>278</v>
      </c>
      <c r="AB131" s="123">
        <v>0</v>
      </c>
      <c r="AC131" s="125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5">
        <v>0</v>
      </c>
      <c r="BE131" s="125">
        <v>0</v>
      </c>
      <c r="BF131" s="125">
        <v>0</v>
      </c>
      <c r="BG131" s="125">
        <v>0</v>
      </c>
      <c r="BH131" s="125">
        <v>0</v>
      </c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  <c r="BR131" s="125">
        <v>0</v>
      </c>
      <c r="BS131" s="125">
        <v>0</v>
      </c>
      <c r="BT131" s="125">
        <v>195.6</v>
      </c>
    </row>
    <row r="132" spans="1:72" s="115" customFormat="1" ht="17.25" customHeight="1">
      <c r="A132" s="123" t="s">
        <v>264</v>
      </c>
      <c r="B132" s="123" t="s">
        <v>174</v>
      </c>
      <c r="C132" s="123" t="s">
        <v>144</v>
      </c>
      <c r="D132" s="124" t="s">
        <v>279</v>
      </c>
      <c r="E132" s="125">
        <v>253.21</v>
      </c>
      <c r="F132" s="125">
        <v>224.28</v>
      </c>
      <c r="G132" s="125">
        <v>72.02</v>
      </c>
      <c r="H132" s="125">
        <v>31.5</v>
      </c>
      <c r="I132" s="125">
        <v>31.5</v>
      </c>
      <c r="J132" s="125">
        <v>0</v>
      </c>
      <c r="K132" s="125">
        <v>0</v>
      </c>
      <c r="L132" s="125">
        <v>0</v>
      </c>
      <c r="M132" s="125">
        <v>6</v>
      </c>
      <c r="N132" s="125">
        <v>0</v>
      </c>
      <c r="O132" s="125">
        <v>114.75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 t="s">
        <v>264</v>
      </c>
      <c r="Y132" s="123" t="s">
        <v>174</v>
      </c>
      <c r="Z132" s="123" t="s">
        <v>144</v>
      </c>
      <c r="AA132" s="124" t="s">
        <v>279</v>
      </c>
      <c r="AB132" s="123">
        <v>27.62</v>
      </c>
      <c r="AC132" s="131">
        <v>1.9</v>
      </c>
      <c r="AD132" s="132">
        <v>5</v>
      </c>
      <c r="AE132" s="133">
        <v>0</v>
      </c>
      <c r="AF132" s="133">
        <v>0</v>
      </c>
      <c r="AG132" s="132">
        <v>3</v>
      </c>
      <c r="AH132" s="132">
        <v>2</v>
      </c>
      <c r="AI132" s="132">
        <v>0</v>
      </c>
      <c r="AJ132" s="132">
        <v>0</v>
      </c>
      <c r="AK132" s="132">
        <v>0</v>
      </c>
      <c r="AL132" s="132">
        <v>2</v>
      </c>
      <c r="AM132" s="133">
        <v>0</v>
      </c>
      <c r="AN132" s="132">
        <v>1</v>
      </c>
      <c r="AO132" s="132">
        <v>0</v>
      </c>
      <c r="AP132" s="132">
        <v>0</v>
      </c>
      <c r="AQ132" s="132">
        <v>0</v>
      </c>
      <c r="AR132" s="132">
        <v>1.5</v>
      </c>
      <c r="AS132" s="133">
        <v>0</v>
      </c>
      <c r="AT132" s="133">
        <v>0</v>
      </c>
      <c r="AU132" s="133">
        <v>0</v>
      </c>
      <c r="AV132" s="132">
        <v>0</v>
      </c>
      <c r="AW132" s="133">
        <v>0</v>
      </c>
      <c r="AX132" s="132">
        <v>0</v>
      </c>
      <c r="AY132" s="132">
        <v>0</v>
      </c>
      <c r="AZ132" s="132">
        <v>0</v>
      </c>
      <c r="BA132" s="132">
        <v>11.22</v>
      </c>
      <c r="BB132" s="132">
        <v>0</v>
      </c>
      <c r="BC132" s="132">
        <v>0</v>
      </c>
      <c r="BD132" s="125">
        <v>1.31</v>
      </c>
      <c r="BE132" s="125">
        <v>0</v>
      </c>
      <c r="BF132" s="125">
        <v>0</v>
      </c>
      <c r="BG132" s="125">
        <v>0</v>
      </c>
      <c r="BH132" s="125">
        <v>0</v>
      </c>
      <c r="BI132" s="125">
        <v>0</v>
      </c>
      <c r="BJ132" s="125">
        <v>1.31</v>
      </c>
      <c r="BK132" s="125">
        <v>0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  <c r="BR132" s="125">
        <v>166</v>
      </c>
      <c r="BS132" s="125">
        <v>0</v>
      </c>
      <c r="BT132" s="125">
        <v>419.21</v>
      </c>
    </row>
    <row r="133" spans="1:72" s="115" customFormat="1" ht="17.25" customHeight="1">
      <c r="A133" s="123" t="s">
        <v>264</v>
      </c>
      <c r="B133" s="123" t="s">
        <v>174</v>
      </c>
      <c r="C133" s="123" t="s">
        <v>148</v>
      </c>
      <c r="D133" s="124" t="s">
        <v>280</v>
      </c>
      <c r="E133" s="125">
        <v>0</v>
      </c>
      <c r="F133" s="125">
        <v>0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264</v>
      </c>
      <c r="Y133" s="123" t="s">
        <v>174</v>
      </c>
      <c r="Z133" s="123" t="s">
        <v>148</v>
      </c>
      <c r="AA133" s="124" t="s">
        <v>280</v>
      </c>
      <c r="AB133" s="123">
        <v>0</v>
      </c>
      <c r="AC133" s="125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5">
        <v>0</v>
      </c>
      <c r="BE133" s="125">
        <v>0</v>
      </c>
      <c r="BF133" s="125">
        <v>0</v>
      </c>
      <c r="BG133" s="125">
        <v>0</v>
      </c>
      <c r="BH133" s="125">
        <v>0</v>
      </c>
      <c r="BI133" s="125">
        <v>0</v>
      </c>
      <c r="BJ133" s="125">
        <v>0</v>
      </c>
      <c r="BK133" s="125">
        <v>0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  <c r="BR133" s="125">
        <v>450</v>
      </c>
      <c r="BS133" s="125">
        <v>0</v>
      </c>
      <c r="BT133" s="125">
        <v>450</v>
      </c>
    </row>
    <row r="134" spans="1:72" s="115" customFormat="1" ht="17.25" customHeight="1">
      <c r="A134" s="123" t="s">
        <v>281</v>
      </c>
      <c r="B134" s="123"/>
      <c r="C134" s="123"/>
      <c r="D134" s="124" t="s">
        <v>282</v>
      </c>
      <c r="E134" s="125">
        <v>39.9</v>
      </c>
      <c r="F134" s="125">
        <v>32.46</v>
      </c>
      <c r="G134" s="125">
        <v>20.2</v>
      </c>
      <c r="H134" s="125">
        <v>9</v>
      </c>
      <c r="I134" s="125">
        <v>9</v>
      </c>
      <c r="J134" s="125">
        <v>0</v>
      </c>
      <c r="K134" s="125">
        <v>0</v>
      </c>
      <c r="L134" s="125">
        <v>0</v>
      </c>
      <c r="M134" s="125">
        <v>1.68</v>
      </c>
      <c r="N134" s="125">
        <v>0</v>
      </c>
      <c r="O134" s="125">
        <v>1.58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 t="s">
        <v>281</v>
      </c>
      <c r="Y134" s="123"/>
      <c r="Z134" s="123"/>
      <c r="AA134" s="124" t="s">
        <v>282</v>
      </c>
      <c r="AB134" s="123">
        <v>7.44</v>
      </c>
      <c r="AC134" s="125">
        <f>AC135+AC141</f>
        <v>0.96</v>
      </c>
      <c r="AD134" s="125">
        <f t="shared" ref="AD134:BC134" si="28">AD135+AD141</f>
        <v>0.2</v>
      </c>
      <c r="AE134" s="125">
        <f t="shared" si="28"/>
        <v>0</v>
      </c>
      <c r="AF134" s="125">
        <f t="shared" si="28"/>
        <v>0.1</v>
      </c>
      <c r="AG134" s="125">
        <f t="shared" si="28"/>
        <v>0</v>
      </c>
      <c r="AH134" s="125">
        <f t="shared" si="28"/>
        <v>0.2</v>
      </c>
      <c r="AI134" s="125">
        <f t="shared" si="28"/>
        <v>0.1</v>
      </c>
      <c r="AJ134" s="125">
        <f t="shared" si="28"/>
        <v>0</v>
      </c>
      <c r="AK134" s="125">
        <f t="shared" si="28"/>
        <v>0</v>
      </c>
      <c r="AL134" s="125">
        <f t="shared" si="28"/>
        <v>1.4</v>
      </c>
      <c r="AM134" s="125">
        <f t="shared" si="28"/>
        <v>0</v>
      </c>
      <c r="AN134" s="125">
        <f t="shared" si="28"/>
        <v>0</v>
      </c>
      <c r="AO134" s="125">
        <f t="shared" si="28"/>
        <v>0</v>
      </c>
      <c r="AP134" s="125">
        <f t="shared" si="28"/>
        <v>0.74</v>
      </c>
      <c r="AQ134" s="125">
        <f t="shared" si="28"/>
        <v>0.4</v>
      </c>
      <c r="AR134" s="125">
        <f t="shared" si="28"/>
        <v>0.4</v>
      </c>
      <c r="AS134" s="125">
        <f t="shared" si="28"/>
        <v>0</v>
      </c>
      <c r="AT134" s="125">
        <f t="shared" si="28"/>
        <v>0</v>
      </c>
      <c r="AU134" s="125">
        <f t="shared" si="28"/>
        <v>0</v>
      </c>
      <c r="AV134" s="125">
        <f t="shared" si="28"/>
        <v>0</v>
      </c>
      <c r="AW134" s="125">
        <f t="shared" si="28"/>
        <v>0</v>
      </c>
      <c r="AX134" s="125">
        <f t="shared" si="28"/>
        <v>0.3</v>
      </c>
      <c r="AY134" s="125">
        <f t="shared" si="28"/>
        <v>0</v>
      </c>
      <c r="AZ134" s="125">
        <f t="shared" si="28"/>
        <v>0</v>
      </c>
      <c r="BA134" s="125">
        <f t="shared" si="28"/>
        <v>2.64</v>
      </c>
      <c r="BB134" s="125">
        <f t="shared" si="28"/>
        <v>0</v>
      </c>
      <c r="BC134" s="125">
        <f t="shared" si="28"/>
        <v>0</v>
      </c>
      <c r="BD134" s="125">
        <v>0</v>
      </c>
      <c r="BE134" s="125">
        <v>0</v>
      </c>
      <c r="BF134" s="125">
        <v>0</v>
      </c>
      <c r="BG134" s="125">
        <v>0</v>
      </c>
      <c r="BH134" s="125">
        <v>0</v>
      </c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  <c r="BR134" s="125">
        <v>367</v>
      </c>
      <c r="BS134" s="125">
        <v>708.74</v>
      </c>
      <c r="BT134" s="125">
        <v>1115.6400000000001</v>
      </c>
    </row>
    <row r="135" spans="1:72" s="115" customFormat="1" ht="17.25" customHeight="1">
      <c r="A135" s="123"/>
      <c r="B135" s="123" t="s">
        <v>137</v>
      </c>
      <c r="C135" s="123"/>
      <c r="D135" s="124" t="s">
        <v>283</v>
      </c>
      <c r="E135" s="125">
        <v>33.89</v>
      </c>
      <c r="F135" s="125">
        <v>27.41</v>
      </c>
      <c r="G135" s="125">
        <v>16.989999999999998</v>
      </c>
      <c r="H135" s="125">
        <v>9</v>
      </c>
      <c r="I135" s="125">
        <v>9</v>
      </c>
      <c r="J135" s="125">
        <v>0</v>
      </c>
      <c r="K135" s="125">
        <v>0</v>
      </c>
      <c r="L135" s="125">
        <v>0</v>
      </c>
      <c r="M135" s="125">
        <v>1.42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/>
      <c r="Y135" s="123" t="s">
        <v>137</v>
      </c>
      <c r="Z135" s="123"/>
      <c r="AA135" s="124" t="s">
        <v>283</v>
      </c>
      <c r="AB135" s="123">
        <v>6.48</v>
      </c>
      <c r="AC135" s="125">
        <f>SUM(AC136:AC137)</f>
        <v>0.4</v>
      </c>
      <c r="AD135" s="125">
        <f t="shared" ref="AD135:BC135" si="29">SUM(AD136:AD137)</f>
        <v>0.2</v>
      </c>
      <c r="AE135" s="125">
        <f t="shared" si="29"/>
        <v>0</v>
      </c>
      <c r="AF135" s="125">
        <f t="shared" si="29"/>
        <v>0.1</v>
      </c>
      <c r="AG135" s="125">
        <f t="shared" si="29"/>
        <v>0</v>
      </c>
      <c r="AH135" s="125">
        <f t="shared" si="29"/>
        <v>0.2</v>
      </c>
      <c r="AI135" s="125">
        <f t="shared" si="29"/>
        <v>0.1</v>
      </c>
      <c r="AJ135" s="125">
        <f t="shared" si="29"/>
        <v>0</v>
      </c>
      <c r="AK135" s="125">
        <f t="shared" si="29"/>
        <v>0</v>
      </c>
      <c r="AL135" s="125">
        <f t="shared" si="29"/>
        <v>1</v>
      </c>
      <c r="AM135" s="125">
        <f t="shared" si="29"/>
        <v>0</v>
      </c>
      <c r="AN135" s="125">
        <f t="shared" si="29"/>
        <v>0</v>
      </c>
      <c r="AO135" s="125">
        <f t="shared" si="29"/>
        <v>0</v>
      </c>
      <c r="AP135" s="125">
        <f t="shared" si="29"/>
        <v>0.74</v>
      </c>
      <c r="AQ135" s="125">
        <f t="shared" si="29"/>
        <v>0.4</v>
      </c>
      <c r="AR135" s="125">
        <f t="shared" si="29"/>
        <v>0.4</v>
      </c>
      <c r="AS135" s="125">
        <f t="shared" si="29"/>
        <v>0</v>
      </c>
      <c r="AT135" s="125">
        <f t="shared" si="29"/>
        <v>0</v>
      </c>
      <c r="AU135" s="125">
        <f t="shared" si="29"/>
        <v>0</v>
      </c>
      <c r="AV135" s="125">
        <f t="shared" si="29"/>
        <v>0</v>
      </c>
      <c r="AW135" s="125">
        <f t="shared" si="29"/>
        <v>0</v>
      </c>
      <c r="AX135" s="125">
        <f t="shared" si="29"/>
        <v>0.3</v>
      </c>
      <c r="AY135" s="125">
        <f t="shared" si="29"/>
        <v>0</v>
      </c>
      <c r="AZ135" s="125">
        <f t="shared" si="29"/>
        <v>0</v>
      </c>
      <c r="BA135" s="125">
        <f t="shared" si="29"/>
        <v>2.64</v>
      </c>
      <c r="BB135" s="125">
        <f t="shared" si="29"/>
        <v>0</v>
      </c>
      <c r="BC135" s="125">
        <f t="shared" si="29"/>
        <v>0</v>
      </c>
      <c r="BD135" s="125">
        <v>0</v>
      </c>
      <c r="BE135" s="125">
        <v>0</v>
      </c>
      <c r="BF135" s="125">
        <v>0</v>
      </c>
      <c r="BG135" s="125">
        <v>0</v>
      </c>
      <c r="BH135" s="125">
        <v>0</v>
      </c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  <c r="BR135" s="125">
        <v>348</v>
      </c>
      <c r="BS135" s="125">
        <v>0</v>
      </c>
      <c r="BT135" s="125">
        <v>381.89</v>
      </c>
    </row>
    <row r="136" spans="1:72" s="115" customFormat="1" ht="17.25" customHeight="1">
      <c r="A136" s="123" t="s">
        <v>284</v>
      </c>
      <c r="B136" s="123" t="s">
        <v>140</v>
      </c>
      <c r="C136" s="123" t="s">
        <v>137</v>
      </c>
      <c r="D136" s="124" t="s">
        <v>141</v>
      </c>
      <c r="E136" s="125">
        <v>33.89</v>
      </c>
      <c r="F136" s="125">
        <v>27.41</v>
      </c>
      <c r="G136" s="125">
        <v>16.989999999999998</v>
      </c>
      <c r="H136" s="125">
        <v>9</v>
      </c>
      <c r="I136" s="125">
        <v>9</v>
      </c>
      <c r="J136" s="125">
        <v>0</v>
      </c>
      <c r="K136" s="125">
        <v>0</v>
      </c>
      <c r="L136" s="125">
        <v>0</v>
      </c>
      <c r="M136" s="125">
        <v>1.42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284</v>
      </c>
      <c r="Y136" s="123" t="s">
        <v>140</v>
      </c>
      <c r="Z136" s="123" t="s">
        <v>137</v>
      </c>
      <c r="AA136" s="124" t="s">
        <v>141</v>
      </c>
      <c r="AB136" s="123">
        <v>6.48</v>
      </c>
      <c r="AC136" s="131">
        <v>0.4</v>
      </c>
      <c r="AD136" s="132">
        <v>0.2</v>
      </c>
      <c r="AE136" s="133">
        <v>0</v>
      </c>
      <c r="AF136" s="133">
        <v>0.1</v>
      </c>
      <c r="AG136" s="132">
        <v>0</v>
      </c>
      <c r="AH136" s="132">
        <v>0.2</v>
      </c>
      <c r="AI136" s="132">
        <v>0.1</v>
      </c>
      <c r="AJ136" s="132">
        <v>0</v>
      </c>
      <c r="AK136" s="132">
        <v>0</v>
      </c>
      <c r="AL136" s="132">
        <v>1</v>
      </c>
      <c r="AM136" s="133">
        <v>0</v>
      </c>
      <c r="AN136" s="132">
        <v>0</v>
      </c>
      <c r="AO136" s="132">
        <v>0</v>
      </c>
      <c r="AP136" s="132">
        <v>0.74</v>
      </c>
      <c r="AQ136" s="132">
        <v>0.4</v>
      </c>
      <c r="AR136" s="132">
        <v>0.4</v>
      </c>
      <c r="AS136" s="133">
        <v>0</v>
      </c>
      <c r="AT136" s="133">
        <v>0</v>
      </c>
      <c r="AU136" s="133">
        <v>0</v>
      </c>
      <c r="AV136" s="132">
        <v>0</v>
      </c>
      <c r="AW136" s="133">
        <v>0</v>
      </c>
      <c r="AX136" s="132">
        <v>0.3</v>
      </c>
      <c r="AY136" s="132">
        <v>0</v>
      </c>
      <c r="AZ136" s="132">
        <v>0</v>
      </c>
      <c r="BA136" s="132">
        <v>2.64</v>
      </c>
      <c r="BB136" s="132">
        <v>0</v>
      </c>
      <c r="BC136" s="132">
        <v>0</v>
      </c>
      <c r="BD136" s="125">
        <v>0</v>
      </c>
      <c r="BE136" s="125">
        <v>0</v>
      </c>
      <c r="BF136" s="125">
        <v>0</v>
      </c>
      <c r="BG136" s="125">
        <v>0</v>
      </c>
      <c r="BH136" s="125">
        <v>0</v>
      </c>
      <c r="BI136" s="125">
        <v>0</v>
      </c>
      <c r="BJ136" s="125">
        <v>0</v>
      </c>
      <c r="BK136" s="125">
        <v>0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  <c r="BR136" s="125">
        <v>297</v>
      </c>
      <c r="BS136" s="125">
        <v>0</v>
      </c>
      <c r="BT136" s="125">
        <v>330.89</v>
      </c>
    </row>
    <row r="137" spans="1:72" s="115" customFormat="1" ht="17.25" customHeight="1">
      <c r="A137" s="123" t="s">
        <v>284</v>
      </c>
      <c r="B137" s="123" t="s">
        <v>140</v>
      </c>
      <c r="C137" s="123" t="s">
        <v>153</v>
      </c>
      <c r="D137" s="124" t="s">
        <v>285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125">
        <v>0</v>
      </c>
      <c r="M137" s="125">
        <v>0</v>
      </c>
      <c r="N137" s="125">
        <v>0</v>
      </c>
      <c r="O137" s="125">
        <v>0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 t="s">
        <v>284</v>
      </c>
      <c r="Y137" s="123" t="s">
        <v>140</v>
      </c>
      <c r="Z137" s="123" t="s">
        <v>153</v>
      </c>
      <c r="AA137" s="124" t="s">
        <v>285</v>
      </c>
      <c r="AB137" s="123">
        <v>0</v>
      </c>
      <c r="AC137" s="125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5">
        <v>0</v>
      </c>
      <c r="BE137" s="125">
        <v>0</v>
      </c>
      <c r="BF137" s="125">
        <v>0</v>
      </c>
      <c r="BG137" s="125">
        <v>0</v>
      </c>
      <c r="BH137" s="125">
        <v>0</v>
      </c>
      <c r="BI137" s="125">
        <v>0</v>
      </c>
      <c r="BJ137" s="125">
        <v>0</v>
      </c>
      <c r="BK137" s="125">
        <v>0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  <c r="BR137" s="125">
        <v>51</v>
      </c>
      <c r="BS137" s="125">
        <v>0</v>
      </c>
      <c r="BT137" s="125">
        <v>51</v>
      </c>
    </row>
    <row r="138" spans="1:72" s="115" customFormat="1" ht="17.25" customHeight="1">
      <c r="A138" s="123"/>
      <c r="B138" s="123" t="s">
        <v>155</v>
      </c>
      <c r="C138" s="123"/>
      <c r="D138" s="124" t="s">
        <v>286</v>
      </c>
      <c r="E138" s="125">
        <v>0</v>
      </c>
      <c r="F138" s="125">
        <v>0</v>
      </c>
      <c r="G138" s="125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/>
      <c r="Y138" s="123" t="s">
        <v>155</v>
      </c>
      <c r="Z138" s="123"/>
      <c r="AA138" s="124" t="s">
        <v>286</v>
      </c>
      <c r="AB138" s="123">
        <v>0</v>
      </c>
      <c r="AC138" s="125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5">
        <v>0</v>
      </c>
      <c r="BE138" s="125">
        <v>0</v>
      </c>
      <c r="BF138" s="125">
        <v>0</v>
      </c>
      <c r="BG138" s="125">
        <v>0</v>
      </c>
      <c r="BH138" s="125">
        <v>0</v>
      </c>
      <c r="BI138" s="125">
        <v>0</v>
      </c>
      <c r="BJ138" s="125">
        <v>0</v>
      </c>
      <c r="BK138" s="125">
        <v>0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  <c r="BR138" s="125">
        <v>0</v>
      </c>
      <c r="BS138" s="125">
        <v>418.74</v>
      </c>
      <c r="BT138" s="125">
        <v>418.74</v>
      </c>
    </row>
    <row r="139" spans="1:72" s="115" customFormat="1" ht="17.25" customHeight="1">
      <c r="A139" s="123" t="s">
        <v>284</v>
      </c>
      <c r="B139" s="123" t="s">
        <v>157</v>
      </c>
      <c r="C139" s="123" t="s">
        <v>155</v>
      </c>
      <c r="D139" s="124" t="s">
        <v>287</v>
      </c>
      <c r="E139" s="125">
        <v>0</v>
      </c>
      <c r="F139" s="125">
        <v>0</v>
      </c>
      <c r="G139" s="125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284</v>
      </c>
      <c r="Y139" s="123" t="s">
        <v>157</v>
      </c>
      <c r="Z139" s="123" t="s">
        <v>155</v>
      </c>
      <c r="AA139" s="124" t="s">
        <v>287</v>
      </c>
      <c r="AB139" s="123">
        <v>0</v>
      </c>
      <c r="AC139" s="125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5">
        <v>0</v>
      </c>
      <c r="BE139" s="125">
        <v>0</v>
      </c>
      <c r="BF139" s="125">
        <v>0</v>
      </c>
      <c r="BG139" s="125">
        <v>0</v>
      </c>
      <c r="BH139" s="125">
        <v>0</v>
      </c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  <c r="BR139" s="125">
        <v>0</v>
      </c>
      <c r="BS139" s="125">
        <v>378.74</v>
      </c>
      <c r="BT139" s="125">
        <v>378.74</v>
      </c>
    </row>
    <row r="140" spans="1:72" s="115" customFormat="1" ht="17.25" customHeight="1">
      <c r="A140" s="123" t="s">
        <v>284</v>
      </c>
      <c r="B140" s="123" t="s">
        <v>157</v>
      </c>
      <c r="C140" s="123" t="s">
        <v>153</v>
      </c>
      <c r="D140" s="124" t="s">
        <v>288</v>
      </c>
      <c r="E140" s="125">
        <v>0</v>
      </c>
      <c r="F140" s="125">
        <v>0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284</v>
      </c>
      <c r="Y140" s="123" t="s">
        <v>157</v>
      </c>
      <c r="Z140" s="123" t="s">
        <v>153</v>
      </c>
      <c r="AA140" s="124" t="s">
        <v>288</v>
      </c>
      <c r="AB140" s="123">
        <v>0</v>
      </c>
      <c r="AC140" s="125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5">
        <v>0</v>
      </c>
      <c r="BE140" s="125">
        <v>0</v>
      </c>
      <c r="BF140" s="125">
        <v>0</v>
      </c>
      <c r="BG140" s="125">
        <v>0</v>
      </c>
      <c r="BH140" s="125">
        <v>0</v>
      </c>
      <c r="BI140" s="125">
        <v>0</v>
      </c>
      <c r="BJ140" s="125">
        <v>0</v>
      </c>
      <c r="BK140" s="125">
        <v>0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  <c r="BR140" s="125">
        <v>0</v>
      </c>
      <c r="BS140" s="125">
        <v>40</v>
      </c>
      <c r="BT140" s="125">
        <v>40</v>
      </c>
    </row>
    <row r="141" spans="1:72" s="115" customFormat="1" ht="17.25" customHeight="1">
      <c r="A141" s="123"/>
      <c r="B141" s="123" t="s">
        <v>159</v>
      </c>
      <c r="C141" s="123"/>
      <c r="D141" s="124" t="s">
        <v>289</v>
      </c>
      <c r="E141" s="125">
        <v>6.01</v>
      </c>
      <c r="F141" s="125">
        <v>5.05</v>
      </c>
      <c r="G141" s="125">
        <v>3.21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0.27</v>
      </c>
      <c r="N141" s="125">
        <v>0</v>
      </c>
      <c r="O141" s="125">
        <v>1.58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/>
      <c r="Y141" s="123" t="s">
        <v>159</v>
      </c>
      <c r="Z141" s="123"/>
      <c r="AA141" s="124" t="s">
        <v>289</v>
      </c>
      <c r="AB141" s="123">
        <v>0.96</v>
      </c>
      <c r="AC141" s="125">
        <f>SUM(AC142)</f>
        <v>0.56000000000000005</v>
      </c>
      <c r="AD141" s="125">
        <f t="shared" ref="AD141:BC141" si="30">SUM(AD142)</f>
        <v>0</v>
      </c>
      <c r="AE141" s="125">
        <f t="shared" si="30"/>
        <v>0</v>
      </c>
      <c r="AF141" s="125">
        <f t="shared" si="30"/>
        <v>0</v>
      </c>
      <c r="AG141" s="125">
        <f t="shared" si="30"/>
        <v>0</v>
      </c>
      <c r="AH141" s="125">
        <f t="shared" si="30"/>
        <v>0</v>
      </c>
      <c r="AI141" s="125">
        <f t="shared" si="30"/>
        <v>0</v>
      </c>
      <c r="AJ141" s="125">
        <f t="shared" si="30"/>
        <v>0</v>
      </c>
      <c r="AK141" s="125">
        <f t="shared" si="30"/>
        <v>0</v>
      </c>
      <c r="AL141" s="125">
        <f t="shared" si="30"/>
        <v>0.4</v>
      </c>
      <c r="AM141" s="125">
        <f t="shared" si="30"/>
        <v>0</v>
      </c>
      <c r="AN141" s="125">
        <f t="shared" si="30"/>
        <v>0</v>
      </c>
      <c r="AO141" s="125">
        <f t="shared" si="30"/>
        <v>0</v>
      </c>
      <c r="AP141" s="125">
        <f t="shared" si="30"/>
        <v>0</v>
      </c>
      <c r="AQ141" s="125">
        <f t="shared" si="30"/>
        <v>0</v>
      </c>
      <c r="AR141" s="125">
        <f t="shared" si="30"/>
        <v>0</v>
      </c>
      <c r="AS141" s="125">
        <f t="shared" si="30"/>
        <v>0</v>
      </c>
      <c r="AT141" s="125">
        <f t="shared" si="30"/>
        <v>0</v>
      </c>
      <c r="AU141" s="125">
        <f t="shared" si="30"/>
        <v>0</v>
      </c>
      <c r="AV141" s="125">
        <f t="shared" si="30"/>
        <v>0</v>
      </c>
      <c r="AW141" s="125">
        <f t="shared" si="30"/>
        <v>0</v>
      </c>
      <c r="AX141" s="125">
        <f t="shared" si="30"/>
        <v>0</v>
      </c>
      <c r="AY141" s="125">
        <f t="shared" si="30"/>
        <v>0</v>
      </c>
      <c r="AZ141" s="125">
        <f t="shared" si="30"/>
        <v>0</v>
      </c>
      <c r="BA141" s="125">
        <f t="shared" si="30"/>
        <v>0</v>
      </c>
      <c r="BB141" s="125">
        <f t="shared" si="30"/>
        <v>0</v>
      </c>
      <c r="BC141" s="125">
        <f t="shared" si="30"/>
        <v>0</v>
      </c>
      <c r="BD141" s="125">
        <v>0</v>
      </c>
      <c r="BE141" s="125">
        <v>0</v>
      </c>
      <c r="BF141" s="125">
        <v>0</v>
      </c>
      <c r="BG141" s="125">
        <v>0</v>
      </c>
      <c r="BH141" s="125">
        <v>0</v>
      </c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  <c r="BR141" s="125">
        <v>0</v>
      </c>
      <c r="BS141" s="125">
        <v>0</v>
      </c>
      <c r="BT141" s="125">
        <v>6.01</v>
      </c>
    </row>
    <row r="142" spans="1:72" s="115" customFormat="1" ht="17.25" customHeight="1">
      <c r="A142" s="123" t="s">
        <v>284</v>
      </c>
      <c r="B142" s="123" t="s">
        <v>161</v>
      </c>
      <c r="C142" s="123" t="s">
        <v>137</v>
      </c>
      <c r="D142" s="124" t="s">
        <v>290</v>
      </c>
      <c r="E142" s="125">
        <v>6.01</v>
      </c>
      <c r="F142" s="125">
        <v>5.05</v>
      </c>
      <c r="G142" s="125">
        <v>3.21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0.27</v>
      </c>
      <c r="N142" s="125">
        <v>0</v>
      </c>
      <c r="O142" s="125">
        <v>1.58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284</v>
      </c>
      <c r="Y142" s="123" t="s">
        <v>161</v>
      </c>
      <c r="Z142" s="123" t="s">
        <v>137</v>
      </c>
      <c r="AA142" s="124" t="s">
        <v>290</v>
      </c>
      <c r="AB142" s="123">
        <v>0.96</v>
      </c>
      <c r="AC142" s="131">
        <v>0.56000000000000005</v>
      </c>
      <c r="AD142" s="132">
        <v>0</v>
      </c>
      <c r="AE142" s="133">
        <v>0</v>
      </c>
      <c r="AF142" s="133">
        <v>0</v>
      </c>
      <c r="AG142" s="132">
        <v>0</v>
      </c>
      <c r="AH142" s="132">
        <v>0</v>
      </c>
      <c r="AI142" s="132">
        <v>0</v>
      </c>
      <c r="AJ142" s="132">
        <v>0</v>
      </c>
      <c r="AK142" s="132">
        <v>0</v>
      </c>
      <c r="AL142" s="132">
        <v>0.4</v>
      </c>
      <c r="AM142" s="133">
        <v>0</v>
      </c>
      <c r="AN142" s="132">
        <v>0</v>
      </c>
      <c r="AO142" s="132">
        <v>0</v>
      </c>
      <c r="AP142" s="132">
        <v>0</v>
      </c>
      <c r="AQ142" s="132">
        <v>0</v>
      </c>
      <c r="AR142" s="132">
        <v>0</v>
      </c>
      <c r="AS142" s="133">
        <v>0</v>
      </c>
      <c r="AT142" s="133">
        <v>0</v>
      </c>
      <c r="AU142" s="133">
        <v>0</v>
      </c>
      <c r="AV142" s="132">
        <v>0</v>
      </c>
      <c r="AW142" s="133">
        <v>0</v>
      </c>
      <c r="AX142" s="132">
        <v>0</v>
      </c>
      <c r="AY142" s="132">
        <v>0</v>
      </c>
      <c r="AZ142" s="132">
        <v>0</v>
      </c>
      <c r="BA142" s="132">
        <v>0</v>
      </c>
      <c r="BB142" s="132">
        <v>0</v>
      </c>
      <c r="BC142" s="132">
        <v>0</v>
      </c>
      <c r="BD142" s="125">
        <v>0</v>
      </c>
      <c r="BE142" s="125">
        <v>0</v>
      </c>
      <c r="BF142" s="125">
        <v>0</v>
      </c>
      <c r="BG142" s="125">
        <v>0</v>
      </c>
      <c r="BH142" s="125">
        <v>0</v>
      </c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  <c r="BR142" s="125">
        <v>0</v>
      </c>
      <c r="BS142" s="125">
        <v>0</v>
      </c>
      <c r="BT142" s="125">
        <v>6.01</v>
      </c>
    </row>
    <row r="143" spans="1:72" s="115" customFormat="1" ht="17.25" customHeight="1">
      <c r="A143" s="123"/>
      <c r="B143" s="123" t="s">
        <v>163</v>
      </c>
      <c r="C143" s="123"/>
      <c r="D143" s="124" t="s">
        <v>291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163</v>
      </c>
      <c r="Z143" s="123"/>
      <c r="AA143" s="124" t="s">
        <v>291</v>
      </c>
      <c r="AB143" s="123">
        <v>0</v>
      </c>
      <c r="AC143" s="125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5">
        <v>0</v>
      </c>
      <c r="BE143" s="125">
        <v>0</v>
      </c>
      <c r="BF143" s="125">
        <v>0</v>
      </c>
      <c r="BG143" s="125">
        <v>0</v>
      </c>
      <c r="BH143" s="125">
        <v>0</v>
      </c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  <c r="BR143" s="125">
        <v>19</v>
      </c>
      <c r="BS143" s="125">
        <v>50</v>
      </c>
      <c r="BT143" s="125">
        <v>69</v>
      </c>
    </row>
    <row r="144" spans="1:72" s="115" customFormat="1" ht="17.25" customHeight="1">
      <c r="A144" s="123" t="s">
        <v>284</v>
      </c>
      <c r="B144" s="123" t="s">
        <v>171</v>
      </c>
      <c r="C144" s="123" t="s">
        <v>144</v>
      </c>
      <c r="D144" s="124" t="s">
        <v>292</v>
      </c>
      <c r="E144" s="125">
        <v>0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284</v>
      </c>
      <c r="Y144" s="123" t="s">
        <v>171</v>
      </c>
      <c r="Z144" s="123" t="s">
        <v>144</v>
      </c>
      <c r="AA144" s="124" t="s">
        <v>292</v>
      </c>
      <c r="AB144" s="123">
        <v>0</v>
      </c>
      <c r="AC144" s="125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5">
        <v>0</v>
      </c>
      <c r="BE144" s="125">
        <v>0</v>
      </c>
      <c r="BF144" s="125">
        <v>0</v>
      </c>
      <c r="BG144" s="125">
        <v>0</v>
      </c>
      <c r="BH144" s="125">
        <v>0</v>
      </c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  <c r="BR144" s="125">
        <v>0</v>
      </c>
      <c r="BS144" s="125">
        <v>50</v>
      </c>
      <c r="BT144" s="125">
        <v>50</v>
      </c>
    </row>
    <row r="145" spans="1:72" s="115" customFormat="1" ht="17.25" customHeight="1">
      <c r="A145" s="123" t="s">
        <v>284</v>
      </c>
      <c r="B145" s="123" t="s">
        <v>171</v>
      </c>
      <c r="C145" s="123" t="s">
        <v>153</v>
      </c>
      <c r="D145" s="124" t="s">
        <v>293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284</v>
      </c>
      <c r="Y145" s="123" t="s">
        <v>171</v>
      </c>
      <c r="Z145" s="123" t="s">
        <v>153</v>
      </c>
      <c r="AA145" s="124" t="s">
        <v>293</v>
      </c>
      <c r="AB145" s="123">
        <v>0</v>
      </c>
      <c r="AC145" s="125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5">
        <v>0</v>
      </c>
      <c r="BE145" s="125">
        <v>0</v>
      </c>
      <c r="BF145" s="125">
        <v>0</v>
      </c>
      <c r="BG145" s="125">
        <v>0</v>
      </c>
      <c r="BH145" s="125">
        <v>0</v>
      </c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  <c r="BR145" s="125">
        <v>19</v>
      </c>
      <c r="BS145" s="125">
        <v>0</v>
      </c>
      <c r="BT145" s="125">
        <v>19</v>
      </c>
    </row>
    <row r="146" spans="1:72" s="115" customFormat="1" ht="17.25" customHeight="1">
      <c r="A146" s="123"/>
      <c r="B146" s="123" t="s">
        <v>153</v>
      </c>
      <c r="C146" s="123"/>
      <c r="D146" s="124" t="s">
        <v>294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153</v>
      </c>
      <c r="Z146" s="123"/>
      <c r="AA146" s="124" t="s">
        <v>294</v>
      </c>
      <c r="AB146" s="123">
        <v>0</v>
      </c>
      <c r="AC146" s="125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  <c r="BR146" s="125">
        <v>0</v>
      </c>
      <c r="BS146" s="125">
        <v>240</v>
      </c>
      <c r="BT146" s="125">
        <v>240</v>
      </c>
    </row>
    <row r="147" spans="1:72" s="115" customFormat="1" ht="17.25" customHeight="1">
      <c r="A147" s="123" t="s">
        <v>284</v>
      </c>
      <c r="B147" s="123" t="s">
        <v>259</v>
      </c>
      <c r="C147" s="123" t="s">
        <v>153</v>
      </c>
      <c r="D147" s="124" t="s">
        <v>295</v>
      </c>
      <c r="E147" s="125">
        <v>0</v>
      </c>
      <c r="F147" s="125">
        <v>0</v>
      </c>
      <c r="G147" s="125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0</v>
      </c>
      <c r="N147" s="125">
        <v>0</v>
      </c>
      <c r="O147" s="125">
        <v>0</v>
      </c>
      <c r="P147" s="125">
        <v>0</v>
      </c>
      <c r="Q147" s="125">
        <v>0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284</v>
      </c>
      <c r="Y147" s="123" t="s">
        <v>259</v>
      </c>
      <c r="Z147" s="123" t="s">
        <v>153</v>
      </c>
      <c r="AA147" s="124" t="s">
        <v>295</v>
      </c>
      <c r="AB147" s="123">
        <v>0</v>
      </c>
      <c r="AC147" s="125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5">
        <v>0</v>
      </c>
      <c r="BE147" s="125">
        <v>0</v>
      </c>
      <c r="BF147" s="125">
        <v>0</v>
      </c>
      <c r="BG147" s="125">
        <v>0</v>
      </c>
      <c r="BH147" s="125">
        <v>0</v>
      </c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  <c r="BR147" s="125">
        <v>0</v>
      </c>
      <c r="BS147" s="125">
        <v>240</v>
      </c>
      <c r="BT147" s="125">
        <v>240</v>
      </c>
    </row>
    <row r="148" spans="1:72" s="115" customFormat="1" ht="17.25" customHeight="1">
      <c r="A148" s="123" t="s">
        <v>296</v>
      </c>
      <c r="B148" s="123"/>
      <c r="C148" s="123"/>
      <c r="D148" s="124" t="s">
        <v>297</v>
      </c>
      <c r="E148" s="125">
        <v>886.97</v>
      </c>
      <c r="F148" s="125">
        <v>674.96</v>
      </c>
      <c r="G148" s="125">
        <v>411.2</v>
      </c>
      <c r="H148" s="125">
        <v>135</v>
      </c>
      <c r="I148" s="125">
        <v>135</v>
      </c>
      <c r="J148" s="125">
        <v>0</v>
      </c>
      <c r="K148" s="125">
        <v>0</v>
      </c>
      <c r="L148" s="125">
        <v>0</v>
      </c>
      <c r="M148" s="125">
        <v>34.270000000000003</v>
      </c>
      <c r="N148" s="125">
        <v>0</v>
      </c>
      <c r="O148" s="125">
        <v>94.5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296</v>
      </c>
      <c r="Y148" s="123"/>
      <c r="Z148" s="123"/>
      <c r="AA148" s="124" t="s">
        <v>297</v>
      </c>
      <c r="AB148" s="123">
        <v>210.52</v>
      </c>
      <c r="AC148" s="125">
        <f>AC149+AC158+AC162+AC165+AC167+AC172</f>
        <v>39.659999999999997</v>
      </c>
      <c r="AD148" s="125">
        <f t="shared" ref="AD148:BC148" si="31">AD149+AD158+AD162+AD165+AD167+AD172</f>
        <v>4</v>
      </c>
      <c r="AE148" s="125">
        <f t="shared" si="31"/>
        <v>0</v>
      </c>
      <c r="AF148" s="125">
        <f t="shared" si="31"/>
        <v>0</v>
      </c>
      <c r="AG148" s="125">
        <f t="shared" si="31"/>
        <v>2.1</v>
      </c>
      <c r="AH148" s="125">
        <f t="shared" si="31"/>
        <v>12.14</v>
      </c>
      <c r="AI148" s="125">
        <f t="shared" si="31"/>
        <v>2.1</v>
      </c>
      <c r="AJ148" s="125">
        <f t="shared" si="31"/>
        <v>0</v>
      </c>
      <c r="AK148" s="125">
        <f t="shared" si="31"/>
        <v>0</v>
      </c>
      <c r="AL148" s="125">
        <f t="shared" si="31"/>
        <v>30.56</v>
      </c>
      <c r="AM148" s="125">
        <f t="shared" si="31"/>
        <v>0</v>
      </c>
      <c r="AN148" s="125">
        <f t="shared" si="31"/>
        <v>2</v>
      </c>
      <c r="AO148" s="125">
        <f t="shared" si="31"/>
        <v>2.65</v>
      </c>
      <c r="AP148" s="125">
        <f t="shared" si="31"/>
        <v>0</v>
      </c>
      <c r="AQ148" s="125">
        <f t="shared" si="31"/>
        <v>2.5</v>
      </c>
      <c r="AR148" s="125">
        <f t="shared" si="31"/>
        <v>17.100000000000001</v>
      </c>
      <c r="AS148" s="125">
        <f t="shared" si="31"/>
        <v>2</v>
      </c>
      <c r="AT148" s="125">
        <f t="shared" si="31"/>
        <v>0</v>
      </c>
      <c r="AU148" s="125">
        <f t="shared" si="31"/>
        <v>0</v>
      </c>
      <c r="AV148" s="125">
        <f t="shared" si="31"/>
        <v>1.2</v>
      </c>
      <c r="AW148" s="125">
        <f t="shared" si="31"/>
        <v>0</v>
      </c>
      <c r="AX148" s="125">
        <f t="shared" si="31"/>
        <v>17.239999999999998</v>
      </c>
      <c r="AY148" s="125">
        <f t="shared" si="31"/>
        <v>0</v>
      </c>
      <c r="AZ148" s="125">
        <f t="shared" si="31"/>
        <v>5.2</v>
      </c>
      <c r="BA148" s="125">
        <f t="shared" si="31"/>
        <v>42.08</v>
      </c>
      <c r="BB148" s="125">
        <f t="shared" si="31"/>
        <v>2</v>
      </c>
      <c r="BC148" s="125">
        <f t="shared" si="31"/>
        <v>25.99</v>
      </c>
      <c r="BD148" s="125">
        <v>1.48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5">
        <v>1.48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  <c r="BR148" s="125">
        <v>1036.4000000000001</v>
      </c>
      <c r="BS148" s="125">
        <v>887.5</v>
      </c>
      <c r="BT148" s="125">
        <v>2810.87</v>
      </c>
    </row>
    <row r="149" spans="1:72" s="115" customFormat="1" ht="17.25" customHeight="1">
      <c r="A149" s="123"/>
      <c r="B149" s="123" t="s">
        <v>137</v>
      </c>
      <c r="C149" s="123"/>
      <c r="D149" s="124" t="s">
        <v>298</v>
      </c>
      <c r="E149" s="125">
        <v>613.35</v>
      </c>
      <c r="F149" s="125">
        <v>475.75</v>
      </c>
      <c r="G149" s="125">
        <v>285.25</v>
      </c>
      <c r="H149" s="125">
        <v>130.5</v>
      </c>
      <c r="I149" s="125">
        <v>130.5</v>
      </c>
      <c r="J149" s="125">
        <v>0</v>
      </c>
      <c r="K149" s="125">
        <v>0</v>
      </c>
      <c r="L149" s="125">
        <v>0</v>
      </c>
      <c r="M149" s="125">
        <v>23.77</v>
      </c>
      <c r="N149" s="125">
        <v>0</v>
      </c>
      <c r="O149" s="125">
        <v>36.229999999999997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137</v>
      </c>
      <c r="Z149" s="123"/>
      <c r="AA149" s="124" t="s">
        <v>298</v>
      </c>
      <c r="AB149" s="123">
        <v>136.12</v>
      </c>
      <c r="AC149" s="125">
        <f>SUM(AC150:AC157)</f>
        <v>25.96</v>
      </c>
      <c r="AD149" s="125">
        <f t="shared" ref="AD149:BC149" si="32">SUM(AD150:AD157)</f>
        <v>4</v>
      </c>
      <c r="AE149" s="125">
        <f t="shared" si="32"/>
        <v>0</v>
      </c>
      <c r="AF149" s="125">
        <f t="shared" si="32"/>
        <v>0</v>
      </c>
      <c r="AG149" s="125">
        <f t="shared" si="32"/>
        <v>1</v>
      </c>
      <c r="AH149" s="125">
        <f t="shared" si="32"/>
        <v>9.64</v>
      </c>
      <c r="AI149" s="125">
        <f t="shared" si="32"/>
        <v>2</v>
      </c>
      <c r="AJ149" s="125">
        <f t="shared" si="32"/>
        <v>0</v>
      </c>
      <c r="AK149" s="125">
        <f t="shared" si="32"/>
        <v>0</v>
      </c>
      <c r="AL149" s="125">
        <f t="shared" si="32"/>
        <v>18.559999999999999</v>
      </c>
      <c r="AM149" s="125">
        <f t="shared" si="32"/>
        <v>0</v>
      </c>
      <c r="AN149" s="125">
        <f t="shared" si="32"/>
        <v>1</v>
      </c>
      <c r="AO149" s="125">
        <f t="shared" si="32"/>
        <v>2.65</v>
      </c>
      <c r="AP149" s="125">
        <f t="shared" si="32"/>
        <v>0</v>
      </c>
      <c r="AQ149" s="125">
        <f t="shared" si="32"/>
        <v>0</v>
      </c>
      <c r="AR149" s="125">
        <f t="shared" si="32"/>
        <v>6.4</v>
      </c>
      <c r="AS149" s="125">
        <f t="shared" si="32"/>
        <v>0</v>
      </c>
      <c r="AT149" s="125">
        <f t="shared" si="32"/>
        <v>0</v>
      </c>
      <c r="AU149" s="125">
        <f t="shared" si="32"/>
        <v>0</v>
      </c>
      <c r="AV149" s="125">
        <f t="shared" si="32"/>
        <v>1.2</v>
      </c>
      <c r="AW149" s="125">
        <f t="shared" si="32"/>
        <v>0</v>
      </c>
      <c r="AX149" s="125">
        <f t="shared" si="32"/>
        <v>11.64</v>
      </c>
      <c r="AY149" s="125">
        <f t="shared" si="32"/>
        <v>0</v>
      </c>
      <c r="AZ149" s="125">
        <f t="shared" si="32"/>
        <v>2</v>
      </c>
      <c r="BA149" s="125">
        <f t="shared" si="32"/>
        <v>40.08</v>
      </c>
      <c r="BB149" s="125">
        <f t="shared" si="32"/>
        <v>0</v>
      </c>
      <c r="BC149" s="125">
        <f t="shared" si="32"/>
        <v>9.99</v>
      </c>
      <c r="BD149" s="125">
        <v>1.48</v>
      </c>
      <c r="BE149" s="125">
        <v>0</v>
      </c>
      <c r="BF149" s="125">
        <v>0</v>
      </c>
      <c r="BG149" s="125">
        <v>0</v>
      </c>
      <c r="BH149" s="125">
        <v>0</v>
      </c>
      <c r="BI149" s="125">
        <v>0</v>
      </c>
      <c r="BJ149" s="125">
        <v>1.48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  <c r="BR149" s="125">
        <v>632.4</v>
      </c>
      <c r="BS149" s="125">
        <v>380.5</v>
      </c>
      <c r="BT149" s="125">
        <v>1626.25</v>
      </c>
    </row>
    <row r="150" spans="1:72" s="115" customFormat="1" ht="17.25" customHeight="1">
      <c r="A150" s="123" t="s">
        <v>299</v>
      </c>
      <c r="B150" s="123" t="s">
        <v>140</v>
      </c>
      <c r="C150" s="123" t="s">
        <v>137</v>
      </c>
      <c r="D150" s="124" t="s">
        <v>141</v>
      </c>
      <c r="E150" s="125">
        <v>447.38</v>
      </c>
      <c r="F150" s="125">
        <v>344.54</v>
      </c>
      <c r="G150" s="125">
        <v>197.57</v>
      </c>
      <c r="H150" s="125">
        <v>130.5</v>
      </c>
      <c r="I150" s="125">
        <v>130.5</v>
      </c>
      <c r="J150" s="125">
        <v>0</v>
      </c>
      <c r="K150" s="125">
        <v>0</v>
      </c>
      <c r="L150" s="125">
        <v>0</v>
      </c>
      <c r="M150" s="125">
        <v>16.46</v>
      </c>
      <c r="N150" s="125">
        <v>0</v>
      </c>
      <c r="O150" s="125">
        <v>0</v>
      </c>
      <c r="P150" s="125">
        <v>0</v>
      </c>
      <c r="Q150" s="125">
        <v>0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299</v>
      </c>
      <c r="Y150" s="123" t="s">
        <v>140</v>
      </c>
      <c r="Z150" s="123" t="s">
        <v>137</v>
      </c>
      <c r="AA150" s="124" t="s">
        <v>141</v>
      </c>
      <c r="AB150" s="123">
        <v>102.84</v>
      </c>
      <c r="AC150" s="131">
        <v>20</v>
      </c>
      <c r="AD150" s="132">
        <v>2</v>
      </c>
      <c r="AE150" s="133">
        <v>0</v>
      </c>
      <c r="AF150" s="133">
        <v>0</v>
      </c>
      <c r="AG150" s="132">
        <v>0</v>
      </c>
      <c r="AH150" s="132">
        <v>7.5</v>
      </c>
      <c r="AI150" s="132">
        <v>2</v>
      </c>
      <c r="AJ150" s="132">
        <v>0</v>
      </c>
      <c r="AK150" s="132">
        <v>0</v>
      </c>
      <c r="AL150" s="132">
        <v>14</v>
      </c>
      <c r="AM150" s="133">
        <v>0</v>
      </c>
      <c r="AN150" s="132">
        <v>1</v>
      </c>
      <c r="AO150" s="132">
        <v>2</v>
      </c>
      <c r="AP150" s="132">
        <v>0</v>
      </c>
      <c r="AQ150" s="132">
        <v>0</v>
      </c>
      <c r="AR150" s="132">
        <v>4</v>
      </c>
      <c r="AS150" s="133">
        <v>0</v>
      </c>
      <c r="AT150" s="133">
        <v>0</v>
      </c>
      <c r="AU150" s="133">
        <v>0</v>
      </c>
      <c r="AV150" s="132">
        <v>0</v>
      </c>
      <c r="AW150" s="133">
        <v>0</v>
      </c>
      <c r="AX150" s="132">
        <v>5.36</v>
      </c>
      <c r="AY150" s="132">
        <v>0</v>
      </c>
      <c r="AZ150" s="132">
        <v>0</v>
      </c>
      <c r="BA150" s="132">
        <v>38.28</v>
      </c>
      <c r="BB150" s="132">
        <v>0</v>
      </c>
      <c r="BC150" s="132">
        <v>6.7</v>
      </c>
      <c r="BD150" s="125">
        <v>0</v>
      </c>
      <c r="BE150" s="125">
        <v>0</v>
      </c>
      <c r="BF150" s="125">
        <v>0</v>
      </c>
      <c r="BG150" s="125">
        <v>0</v>
      </c>
      <c r="BH150" s="125">
        <v>0</v>
      </c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  <c r="BR150" s="125">
        <v>427</v>
      </c>
      <c r="BS150" s="125">
        <v>0</v>
      </c>
      <c r="BT150" s="125">
        <v>874.38</v>
      </c>
    </row>
    <row r="151" spans="1:72" s="115" customFormat="1" ht="17.25" customHeight="1">
      <c r="A151" s="123" t="s">
        <v>299</v>
      </c>
      <c r="B151" s="123" t="s">
        <v>140</v>
      </c>
      <c r="C151" s="123" t="s">
        <v>144</v>
      </c>
      <c r="D151" s="124" t="s">
        <v>147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>
        <v>0</v>
      </c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299</v>
      </c>
      <c r="Y151" s="123" t="s">
        <v>140</v>
      </c>
      <c r="Z151" s="123" t="s">
        <v>144</v>
      </c>
      <c r="AA151" s="124" t="s">
        <v>147</v>
      </c>
      <c r="AB151" s="123">
        <v>0</v>
      </c>
      <c r="AC151" s="125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5">
        <v>0</v>
      </c>
      <c r="BE151" s="125">
        <v>0</v>
      </c>
      <c r="BF151" s="125">
        <v>0</v>
      </c>
      <c r="BG151" s="125">
        <v>0</v>
      </c>
      <c r="BH151" s="125">
        <v>0</v>
      </c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  <c r="BR151" s="125">
        <v>12</v>
      </c>
      <c r="BS151" s="125">
        <v>0</v>
      </c>
      <c r="BT151" s="125">
        <v>12</v>
      </c>
    </row>
    <row r="152" spans="1:72" s="115" customFormat="1" ht="17.25" customHeight="1">
      <c r="A152" s="123" t="s">
        <v>299</v>
      </c>
      <c r="B152" s="123" t="s">
        <v>140</v>
      </c>
      <c r="C152" s="123" t="s">
        <v>155</v>
      </c>
      <c r="D152" s="124" t="s">
        <v>300</v>
      </c>
      <c r="E152" s="125">
        <v>64.63</v>
      </c>
      <c r="F152" s="125">
        <v>56.15</v>
      </c>
      <c r="G152" s="125">
        <v>37.29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3.11</v>
      </c>
      <c r="N152" s="125">
        <v>0</v>
      </c>
      <c r="O152" s="125">
        <v>15.75</v>
      </c>
      <c r="P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299</v>
      </c>
      <c r="Y152" s="123" t="s">
        <v>140</v>
      </c>
      <c r="Z152" s="123" t="s">
        <v>155</v>
      </c>
      <c r="AA152" s="124" t="s">
        <v>300</v>
      </c>
      <c r="AB152" s="123">
        <v>8.48</v>
      </c>
      <c r="AC152" s="131">
        <v>1.4</v>
      </c>
      <c r="AD152" s="132">
        <v>0</v>
      </c>
      <c r="AE152" s="133">
        <v>0</v>
      </c>
      <c r="AF152" s="133">
        <v>0</v>
      </c>
      <c r="AG152" s="132">
        <v>0.08</v>
      </c>
      <c r="AH152" s="132">
        <v>1.1200000000000001</v>
      </c>
      <c r="AI152" s="132">
        <v>0</v>
      </c>
      <c r="AJ152" s="132">
        <v>0</v>
      </c>
      <c r="AK152" s="132">
        <v>0</v>
      </c>
      <c r="AL152" s="132">
        <v>1.4</v>
      </c>
      <c r="AM152" s="133">
        <v>0</v>
      </c>
      <c r="AN152" s="132">
        <v>0</v>
      </c>
      <c r="AO152" s="132">
        <v>0</v>
      </c>
      <c r="AP152" s="132">
        <v>0</v>
      </c>
      <c r="AQ152" s="132">
        <v>0</v>
      </c>
      <c r="AR152" s="132">
        <v>1.4</v>
      </c>
      <c r="AS152" s="133">
        <v>0</v>
      </c>
      <c r="AT152" s="133">
        <v>0</v>
      </c>
      <c r="AU152" s="133">
        <v>0</v>
      </c>
      <c r="AV152" s="132">
        <v>0</v>
      </c>
      <c r="AW152" s="133">
        <v>0</v>
      </c>
      <c r="AX152" s="132">
        <v>2.2799999999999998</v>
      </c>
      <c r="AY152" s="132">
        <v>0</v>
      </c>
      <c r="AZ152" s="132">
        <v>0.8</v>
      </c>
      <c r="BA152" s="132">
        <v>0</v>
      </c>
      <c r="BB152" s="132">
        <v>0</v>
      </c>
      <c r="BC152" s="132">
        <v>0</v>
      </c>
      <c r="BD152" s="125">
        <v>0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  <c r="BR152" s="125">
        <v>63.68</v>
      </c>
      <c r="BS152" s="125">
        <v>0</v>
      </c>
      <c r="BT152" s="125">
        <v>128.31</v>
      </c>
    </row>
    <row r="153" spans="1:72" s="115" customFormat="1" ht="17.25" customHeight="1">
      <c r="A153" s="123" t="s">
        <v>299</v>
      </c>
      <c r="B153" s="123" t="s">
        <v>140</v>
      </c>
      <c r="C153" s="123" t="s">
        <v>159</v>
      </c>
      <c r="D153" s="124" t="s">
        <v>301</v>
      </c>
      <c r="E153" s="125">
        <v>101.34</v>
      </c>
      <c r="F153" s="125">
        <v>75.06</v>
      </c>
      <c r="G153" s="125">
        <v>50.39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4.2</v>
      </c>
      <c r="N153" s="125">
        <v>0</v>
      </c>
      <c r="O153" s="125">
        <v>20.48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299</v>
      </c>
      <c r="Y153" s="123" t="s">
        <v>140</v>
      </c>
      <c r="Z153" s="123" t="s">
        <v>159</v>
      </c>
      <c r="AA153" s="124" t="s">
        <v>301</v>
      </c>
      <c r="AB153" s="123">
        <v>24.8</v>
      </c>
      <c r="AC153" s="131">
        <v>4.5599999999999996</v>
      </c>
      <c r="AD153" s="132">
        <v>2</v>
      </c>
      <c r="AE153" s="133">
        <v>0</v>
      </c>
      <c r="AF153" s="133">
        <v>0</v>
      </c>
      <c r="AG153" s="132">
        <v>0.92</v>
      </c>
      <c r="AH153" s="132">
        <v>1.02</v>
      </c>
      <c r="AI153" s="132">
        <v>0</v>
      </c>
      <c r="AJ153" s="132">
        <v>0</v>
      </c>
      <c r="AK153" s="132">
        <v>0</v>
      </c>
      <c r="AL153" s="132">
        <v>3.16</v>
      </c>
      <c r="AM153" s="133">
        <v>0</v>
      </c>
      <c r="AN153" s="132">
        <v>0</v>
      </c>
      <c r="AO153" s="132">
        <v>0.65</v>
      </c>
      <c r="AP153" s="132">
        <v>0</v>
      </c>
      <c r="AQ153" s="132">
        <v>0</v>
      </c>
      <c r="AR153" s="132">
        <v>1</v>
      </c>
      <c r="AS153" s="133">
        <v>0</v>
      </c>
      <c r="AT153" s="133">
        <v>0</v>
      </c>
      <c r="AU153" s="133">
        <v>0</v>
      </c>
      <c r="AV153" s="132">
        <v>1.2</v>
      </c>
      <c r="AW153" s="133">
        <v>0</v>
      </c>
      <c r="AX153" s="132">
        <v>4</v>
      </c>
      <c r="AY153" s="132">
        <v>0</v>
      </c>
      <c r="AZ153" s="132">
        <v>1.2</v>
      </c>
      <c r="BA153" s="132">
        <v>1.8</v>
      </c>
      <c r="BB153" s="132">
        <v>0</v>
      </c>
      <c r="BC153" s="132">
        <v>3.29</v>
      </c>
      <c r="BD153" s="125">
        <v>1.48</v>
      </c>
      <c r="BE153" s="125">
        <v>0</v>
      </c>
      <c r="BF153" s="125">
        <v>0</v>
      </c>
      <c r="BG153" s="125">
        <v>0</v>
      </c>
      <c r="BH153" s="125">
        <v>0</v>
      </c>
      <c r="BI153" s="125">
        <v>0</v>
      </c>
      <c r="BJ153" s="125">
        <v>1.48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  <c r="BR153" s="125">
        <v>67.72</v>
      </c>
      <c r="BS153" s="125">
        <v>0</v>
      </c>
      <c r="BT153" s="125">
        <v>169.06</v>
      </c>
    </row>
    <row r="154" spans="1:72" s="115" customFormat="1" ht="17.25" customHeight="1">
      <c r="A154" s="123" t="s">
        <v>299</v>
      </c>
      <c r="B154" s="123" t="s">
        <v>140</v>
      </c>
      <c r="C154" s="123" t="s">
        <v>302</v>
      </c>
      <c r="D154" s="124" t="s">
        <v>303</v>
      </c>
      <c r="E154" s="125">
        <v>0</v>
      </c>
      <c r="F154" s="125">
        <v>0</v>
      </c>
      <c r="G154" s="125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3" t="s">
        <v>299</v>
      </c>
      <c r="Y154" s="123" t="s">
        <v>140</v>
      </c>
      <c r="Z154" s="123" t="s">
        <v>302</v>
      </c>
      <c r="AA154" s="124" t="s">
        <v>303</v>
      </c>
      <c r="AB154" s="123">
        <v>0</v>
      </c>
      <c r="AC154" s="125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5">
        <v>0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v>0</v>
      </c>
      <c r="BR154" s="125">
        <v>0</v>
      </c>
      <c r="BS154" s="125">
        <v>20</v>
      </c>
      <c r="BT154" s="125">
        <v>20</v>
      </c>
    </row>
    <row r="155" spans="1:72" s="115" customFormat="1" ht="17.25" customHeight="1">
      <c r="A155" s="123" t="s">
        <v>299</v>
      </c>
      <c r="B155" s="123" t="s">
        <v>140</v>
      </c>
      <c r="C155" s="123" t="s">
        <v>178</v>
      </c>
      <c r="D155" s="124" t="s">
        <v>304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  <c r="J155" s="125">
        <v>0</v>
      </c>
      <c r="K155" s="125">
        <v>0</v>
      </c>
      <c r="L155" s="125">
        <v>0</v>
      </c>
      <c r="M155" s="125">
        <v>0</v>
      </c>
      <c r="N155" s="125">
        <v>0</v>
      </c>
      <c r="O155" s="125">
        <v>0</v>
      </c>
      <c r="P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3" t="s">
        <v>299</v>
      </c>
      <c r="Y155" s="123" t="s">
        <v>140</v>
      </c>
      <c r="Z155" s="123" t="s">
        <v>178</v>
      </c>
      <c r="AA155" s="124" t="s">
        <v>304</v>
      </c>
      <c r="AB155" s="123">
        <v>0</v>
      </c>
      <c r="AC155" s="125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5">
        <v>0</v>
      </c>
      <c r="BE155" s="125">
        <v>0</v>
      </c>
      <c r="BF155" s="125">
        <v>0</v>
      </c>
      <c r="BG155" s="125">
        <v>0</v>
      </c>
      <c r="BH155" s="125">
        <v>0</v>
      </c>
      <c r="BI155" s="125">
        <v>0</v>
      </c>
      <c r="BJ155" s="125">
        <v>0</v>
      </c>
      <c r="BK155" s="125">
        <v>0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  <c r="BR155" s="125">
        <v>12</v>
      </c>
      <c r="BS155" s="125">
        <v>0</v>
      </c>
      <c r="BT155" s="125">
        <v>12</v>
      </c>
    </row>
    <row r="156" spans="1:72" s="115" customFormat="1" ht="17.25" customHeight="1">
      <c r="A156" s="123" t="s">
        <v>299</v>
      </c>
      <c r="B156" s="123" t="s">
        <v>140</v>
      </c>
      <c r="C156" s="123" t="s">
        <v>181</v>
      </c>
      <c r="D156" s="124" t="s">
        <v>305</v>
      </c>
      <c r="E156" s="125">
        <v>0</v>
      </c>
      <c r="F156" s="125">
        <v>0</v>
      </c>
      <c r="G156" s="125">
        <v>0</v>
      </c>
      <c r="H156" s="125">
        <v>0</v>
      </c>
      <c r="I156" s="125">
        <v>0</v>
      </c>
      <c r="J156" s="125">
        <v>0</v>
      </c>
      <c r="K156" s="125">
        <v>0</v>
      </c>
      <c r="L156" s="125">
        <v>0</v>
      </c>
      <c r="M156" s="125">
        <v>0</v>
      </c>
      <c r="N156" s="125">
        <v>0</v>
      </c>
      <c r="O156" s="125">
        <v>0</v>
      </c>
      <c r="P156" s="125">
        <v>0</v>
      </c>
      <c r="Q156" s="125">
        <v>0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3" t="s">
        <v>299</v>
      </c>
      <c r="Y156" s="123" t="s">
        <v>140</v>
      </c>
      <c r="Z156" s="123" t="s">
        <v>181</v>
      </c>
      <c r="AA156" s="124" t="s">
        <v>305</v>
      </c>
      <c r="AB156" s="123">
        <v>0</v>
      </c>
      <c r="AC156" s="125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5">
        <v>0</v>
      </c>
      <c r="BE156" s="125">
        <v>0</v>
      </c>
      <c r="BF156" s="125">
        <v>0</v>
      </c>
      <c r="BG156" s="125">
        <v>0</v>
      </c>
      <c r="BH156" s="125">
        <v>0</v>
      </c>
      <c r="BI156" s="125">
        <v>0</v>
      </c>
      <c r="BJ156" s="125">
        <v>0</v>
      </c>
      <c r="BK156" s="125">
        <v>0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  <c r="BR156" s="125">
        <v>0</v>
      </c>
      <c r="BS156" s="125">
        <v>100</v>
      </c>
      <c r="BT156" s="125">
        <v>100</v>
      </c>
    </row>
    <row r="157" spans="1:72" s="115" customFormat="1" ht="17.25" customHeight="1">
      <c r="A157" s="123" t="s">
        <v>299</v>
      </c>
      <c r="B157" s="123" t="s">
        <v>140</v>
      </c>
      <c r="C157" s="123" t="s">
        <v>153</v>
      </c>
      <c r="D157" s="124" t="s">
        <v>306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299</v>
      </c>
      <c r="Y157" s="123" t="s">
        <v>140</v>
      </c>
      <c r="Z157" s="123" t="s">
        <v>153</v>
      </c>
      <c r="AA157" s="124" t="s">
        <v>306</v>
      </c>
      <c r="AB157" s="123">
        <v>0</v>
      </c>
      <c r="AC157" s="125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5">
        <v>0</v>
      </c>
      <c r="BE157" s="125">
        <v>0</v>
      </c>
      <c r="BF157" s="125">
        <v>0</v>
      </c>
      <c r="BG157" s="125">
        <v>0</v>
      </c>
      <c r="BH157" s="125">
        <v>0</v>
      </c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  <c r="BR157" s="125">
        <v>50</v>
      </c>
      <c r="BS157" s="125">
        <v>260.5</v>
      </c>
      <c r="BT157" s="125">
        <v>310.5</v>
      </c>
    </row>
    <row r="158" spans="1:72" s="115" customFormat="1" ht="17.25" customHeight="1">
      <c r="A158" s="123"/>
      <c r="B158" s="123" t="s">
        <v>144</v>
      </c>
      <c r="C158" s="123"/>
      <c r="D158" s="124" t="s">
        <v>307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/>
      <c r="Y158" s="123" t="s">
        <v>144</v>
      </c>
      <c r="Z158" s="123"/>
      <c r="AA158" s="124" t="s">
        <v>307</v>
      </c>
      <c r="AB158" s="123">
        <v>0</v>
      </c>
      <c r="AC158" s="125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5">
        <v>0</v>
      </c>
      <c r="BE158" s="125">
        <v>0</v>
      </c>
      <c r="BF158" s="125">
        <v>0</v>
      </c>
      <c r="BG158" s="125">
        <v>0</v>
      </c>
      <c r="BH158" s="125">
        <v>0</v>
      </c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  <c r="BR158" s="125">
        <v>79</v>
      </c>
      <c r="BS158" s="125">
        <v>0</v>
      </c>
      <c r="BT158" s="125">
        <v>79</v>
      </c>
    </row>
    <row r="159" spans="1:72" s="115" customFormat="1" ht="17.25" customHeight="1">
      <c r="A159" s="123" t="s">
        <v>299</v>
      </c>
      <c r="B159" s="123" t="s">
        <v>146</v>
      </c>
      <c r="C159" s="123" t="s">
        <v>137</v>
      </c>
      <c r="D159" s="124" t="s">
        <v>141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299</v>
      </c>
      <c r="Y159" s="123" t="s">
        <v>146</v>
      </c>
      <c r="Z159" s="123" t="s">
        <v>137</v>
      </c>
      <c r="AA159" s="124" t="s">
        <v>141</v>
      </c>
      <c r="AB159" s="123">
        <v>0</v>
      </c>
      <c r="AC159" s="125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5">
        <v>0</v>
      </c>
      <c r="BE159" s="125">
        <v>0</v>
      </c>
      <c r="BF159" s="125">
        <v>0</v>
      </c>
      <c r="BG159" s="125">
        <v>0</v>
      </c>
      <c r="BH159" s="125">
        <v>0</v>
      </c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  <c r="BR159" s="125">
        <v>30</v>
      </c>
      <c r="BS159" s="125">
        <v>0</v>
      </c>
      <c r="BT159" s="125">
        <v>30</v>
      </c>
    </row>
    <row r="160" spans="1:72" s="115" customFormat="1" ht="17.25" customHeight="1">
      <c r="A160" s="123" t="s">
        <v>299</v>
      </c>
      <c r="B160" s="123" t="s">
        <v>146</v>
      </c>
      <c r="C160" s="123" t="s">
        <v>144</v>
      </c>
      <c r="D160" s="124" t="s">
        <v>147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 t="s">
        <v>299</v>
      </c>
      <c r="Y160" s="123" t="s">
        <v>146</v>
      </c>
      <c r="Z160" s="123" t="s">
        <v>144</v>
      </c>
      <c r="AA160" s="124" t="s">
        <v>147</v>
      </c>
      <c r="AB160" s="123">
        <v>0</v>
      </c>
      <c r="AC160" s="125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5">
        <v>0</v>
      </c>
      <c r="BE160" s="125">
        <v>0</v>
      </c>
      <c r="BF160" s="125">
        <v>0</v>
      </c>
      <c r="BG160" s="125">
        <v>0</v>
      </c>
      <c r="BH160" s="125">
        <v>0</v>
      </c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  <c r="BR160" s="125">
        <v>19</v>
      </c>
      <c r="BS160" s="125">
        <v>0</v>
      </c>
      <c r="BT160" s="125">
        <v>19</v>
      </c>
    </row>
    <row r="161" spans="1:72" s="115" customFormat="1" ht="17.25" customHeight="1">
      <c r="A161" s="123" t="s">
        <v>299</v>
      </c>
      <c r="B161" s="123" t="s">
        <v>146</v>
      </c>
      <c r="C161" s="123" t="s">
        <v>155</v>
      </c>
      <c r="D161" s="124" t="s">
        <v>308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>
        <v>0</v>
      </c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299</v>
      </c>
      <c r="Y161" s="123" t="s">
        <v>146</v>
      </c>
      <c r="Z161" s="123" t="s">
        <v>155</v>
      </c>
      <c r="AA161" s="124" t="s">
        <v>308</v>
      </c>
      <c r="AB161" s="123">
        <v>0</v>
      </c>
      <c r="AC161" s="125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5">
        <v>0</v>
      </c>
      <c r="BE161" s="125">
        <v>0</v>
      </c>
      <c r="BF161" s="125">
        <v>0</v>
      </c>
      <c r="BG161" s="125">
        <v>0</v>
      </c>
      <c r="BH161" s="125">
        <v>0</v>
      </c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  <c r="BR161" s="125">
        <v>30</v>
      </c>
      <c r="BS161" s="125">
        <v>0</v>
      </c>
      <c r="BT161" s="125">
        <v>30</v>
      </c>
    </row>
    <row r="162" spans="1:72" s="115" customFormat="1" ht="17.25" customHeight="1">
      <c r="A162" s="123"/>
      <c r="B162" s="123" t="s">
        <v>148</v>
      </c>
      <c r="C162" s="123"/>
      <c r="D162" s="124" t="s">
        <v>309</v>
      </c>
      <c r="E162" s="125">
        <v>38.07</v>
      </c>
      <c r="F162" s="125">
        <v>33.19</v>
      </c>
      <c r="G162" s="125">
        <v>20.67</v>
      </c>
      <c r="H162" s="125">
        <v>4.5</v>
      </c>
      <c r="I162" s="125">
        <v>4.5</v>
      </c>
      <c r="J162" s="125">
        <v>0</v>
      </c>
      <c r="K162" s="125">
        <v>0</v>
      </c>
      <c r="L162" s="125">
        <v>0</v>
      </c>
      <c r="M162" s="125">
        <v>1.72</v>
      </c>
      <c r="N162" s="125">
        <v>0</v>
      </c>
      <c r="O162" s="125">
        <v>6.3</v>
      </c>
      <c r="P162" s="125">
        <v>0</v>
      </c>
      <c r="Q162" s="125">
        <v>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148</v>
      </c>
      <c r="Z162" s="123"/>
      <c r="AA162" s="124" t="s">
        <v>309</v>
      </c>
      <c r="AB162" s="123">
        <v>4.88</v>
      </c>
      <c r="AC162" s="125">
        <f>SUM(AC163:AC164)</f>
        <v>1.88</v>
      </c>
      <c r="AD162" s="125">
        <f t="shared" ref="AD162:BC162" si="33">SUM(AD163:AD164)</f>
        <v>0</v>
      </c>
      <c r="AE162" s="125">
        <f t="shared" si="33"/>
        <v>0</v>
      </c>
      <c r="AF162" s="125">
        <f t="shared" si="33"/>
        <v>0</v>
      </c>
      <c r="AG162" s="125">
        <f t="shared" si="33"/>
        <v>0.5</v>
      </c>
      <c r="AH162" s="125">
        <f t="shared" si="33"/>
        <v>0.5</v>
      </c>
      <c r="AI162" s="125">
        <f t="shared" si="33"/>
        <v>0</v>
      </c>
      <c r="AJ162" s="125">
        <f t="shared" si="33"/>
        <v>0</v>
      </c>
      <c r="AK162" s="125">
        <f t="shared" si="33"/>
        <v>0</v>
      </c>
      <c r="AL162" s="125">
        <f t="shared" si="33"/>
        <v>0</v>
      </c>
      <c r="AM162" s="125">
        <f t="shared" si="33"/>
        <v>0</v>
      </c>
      <c r="AN162" s="125">
        <f t="shared" si="33"/>
        <v>0</v>
      </c>
      <c r="AO162" s="125">
        <f t="shared" si="33"/>
        <v>0</v>
      </c>
      <c r="AP162" s="125">
        <f t="shared" si="33"/>
        <v>0</v>
      </c>
      <c r="AQ162" s="125">
        <f t="shared" si="33"/>
        <v>2</v>
      </c>
      <c r="AR162" s="125">
        <f t="shared" si="33"/>
        <v>0</v>
      </c>
      <c r="AS162" s="125">
        <f t="shared" si="33"/>
        <v>0</v>
      </c>
      <c r="AT162" s="125">
        <f t="shared" si="33"/>
        <v>0</v>
      </c>
      <c r="AU162" s="125">
        <f t="shared" si="33"/>
        <v>0</v>
      </c>
      <c r="AV162" s="125">
        <f t="shared" si="33"/>
        <v>0</v>
      </c>
      <c r="AW162" s="125">
        <f t="shared" si="33"/>
        <v>0</v>
      </c>
      <c r="AX162" s="125">
        <f t="shared" si="33"/>
        <v>0</v>
      </c>
      <c r="AY162" s="125">
        <f t="shared" si="33"/>
        <v>0</v>
      </c>
      <c r="AZ162" s="125">
        <f t="shared" si="33"/>
        <v>0</v>
      </c>
      <c r="BA162" s="125">
        <f t="shared" si="33"/>
        <v>0</v>
      </c>
      <c r="BB162" s="125">
        <f t="shared" si="33"/>
        <v>0</v>
      </c>
      <c r="BC162" s="125">
        <f t="shared" si="33"/>
        <v>0</v>
      </c>
      <c r="BD162" s="125">
        <v>0</v>
      </c>
      <c r="BE162" s="125">
        <v>0</v>
      </c>
      <c r="BF162" s="125">
        <v>0</v>
      </c>
      <c r="BG162" s="125">
        <v>0</v>
      </c>
      <c r="BH162" s="125">
        <v>0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  <c r="BR162" s="125">
        <v>70</v>
      </c>
      <c r="BS162" s="125">
        <v>0</v>
      </c>
      <c r="BT162" s="125">
        <v>108.07</v>
      </c>
    </row>
    <row r="163" spans="1:72" s="115" customFormat="1" ht="17.25" customHeight="1">
      <c r="A163" s="123" t="s">
        <v>299</v>
      </c>
      <c r="B163" s="123" t="s">
        <v>150</v>
      </c>
      <c r="C163" s="123" t="s">
        <v>137</v>
      </c>
      <c r="D163" s="124" t="s">
        <v>141</v>
      </c>
      <c r="E163" s="125">
        <v>38.07</v>
      </c>
      <c r="F163" s="125">
        <v>33.19</v>
      </c>
      <c r="G163" s="125">
        <v>20.67</v>
      </c>
      <c r="H163" s="125">
        <v>4.5</v>
      </c>
      <c r="I163" s="125">
        <v>4.5</v>
      </c>
      <c r="J163" s="125">
        <v>0</v>
      </c>
      <c r="K163" s="125">
        <v>0</v>
      </c>
      <c r="L163" s="125">
        <v>0</v>
      </c>
      <c r="M163" s="125">
        <v>1.72</v>
      </c>
      <c r="N163" s="125">
        <v>0</v>
      </c>
      <c r="O163" s="125">
        <v>6.3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299</v>
      </c>
      <c r="Y163" s="123" t="s">
        <v>150</v>
      </c>
      <c r="Z163" s="123" t="s">
        <v>137</v>
      </c>
      <c r="AA163" s="124" t="s">
        <v>141</v>
      </c>
      <c r="AB163" s="123">
        <v>4.88</v>
      </c>
      <c r="AC163" s="131">
        <v>1.88</v>
      </c>
      <c r="AD163" s="132">
        <v>0</v>
      </c>
      <c r="AE163" s="133">
        <v>0</v>
      </c>
      <c r="AF163" s="133">
        <v>0</v>
      </c>
      <c r="AG163" s="132">
        <v>0.5</v>
      </c>
      <c r="AH163" s="132">
        <v>0.5</v>
      </c>
      <c r="AI163" s="132">
        <v>0</v>
      </c>
      <c r="AJ163" s="132">
        <v>0</v>
      </c>
      <c r="AK163" s="132">
        <v>0</v>
      </c>
      <c r="AL163" s="132">
        <v>0</v>
      </c>
      <c r="AM163" s="133">
        <v>0</v>
      </c>
      <c r="AN163" s="132">
        <v>0</v>
      </c>
      <c r="AO163" s="132">
        <v>0</v>
      </c>
      <c r="AP163" s="132">
        <v>0</v>
      </c>
      <c r="AQ163" s="132">
        <v>2</v>
      </c>
      <c r="AR163" s="132">
        <v>0</v>
      </c>
      <c r="AS163" s="133">
        <v>0</v>
      </c>
      <c r="AT163" s="133">
        <v>0</v>
      </c>
      <c r="AU163" s="133">
        <v>0</v>
      </c>
      <c r="AV163" s="132">
        <v>0</v>
      </c>
      <c r="AW163" s="133">
        <v>0</v>
      </c>
      <c r="AX163" s="132">
        <v>0</v>
      </c>
      <c r="AY163" s="132">
        <v>0</v>
      </c>
      <c r="AZ163" s="132">
        <v>0</v>
      </c>
      <c r="BA163" s="132">
        <v>0</v>
      </c>
      <c r="BB163" s="132">
        <v>0</v>
      </c>
      <c r="BC163" s="132">
        <v>0</v>
      </c>
      <c r="BD163" s="125">
        <v>0</v>
      </c>
      <c r="BE163" s="125">
        <v>0</v>
      </c>
      <c r="BF163" s="125">
        <v>0</v>
      </c>
      <c r="BG163" s="125">
        <v>0</v>
      </c>
      <c r="BH163" s="125">
        <v>0</v>
      </c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  <c r="BR163" s="125">
        <v>42</v>
      </c>
      <c r="BS163" s="125">
        <v>0</v>
      </c>
      <c r="BT163" s="125">
        <v>80.069999999999993</v>
      </c>
    </row>
    <row r="164" spans="1:72" s="115" customFormat="1" ht="17.25" customHeight="1">
      <c r="A164" s="123" t="s">
        <v>299</v>
      </c>
      <c r="B164" s="123" t="s">
        <v>150</v>
      </c>
      <c r="C164" s="123" t="s">
        <v>153</v>
      </c>
      <c r="D164" s="124" t="s">
        <v>310</v>
      </c>
      <c r="E164" s="125">
        <v>0</v>
      </c>
      <c r="F164" s="125">
        <v>0</v>
      </c>
      <c r="G164" s="125">
        <v>0</v>
      </c>
      <c r="H164" s="125"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299</v>
      </c>
      <c r="Y164" s="123" t="s">
        <v>150</v>
      </c>
      <c r="Z164" s="123" t="s">
        <v>153</v>
      </c>
      <c r="AA164" s="124" t="s">
        <v>310</v>
      </c>
      <c r="AB164" s="123">
        <v>0</v>
      </c>
      <c r="AC164" s="125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5">
        <v>0</v>
      </c>
      <c r="BE164" s="125">
        <v>0</v>
      </c>
      <c r="BF164" s="125">
        <v>0</v>
      </c>
      <c r="BG164" s="125">
        <v>0</v>
      </c>
      <c r="BH164" s="125">
        <v>0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  <c r="BR164" s="125">
        <v>28</v>
      </c>
      <c r="BS164" s="125">
        <v>0</v>
      </c>
      <c r="BT164" s="125">
        <v>28</v>
      </c>
    </row>
    <row r="165" spans="1:72" s="115" customFormat="1" ht="17.25" customHeight="1">
      <c r="A165" s="123"/>
      <c r="B165" s="123" t="s">
        <v>166</v>
      </c>
      <c r="C165" s="123"/>
      <c r="D165" s="124" t="s">
        <v>311</v>
      </c>
      <c r="E165" s="125">
        <v>0</v>
      </c>
      <c r="F165" s="125">
        <v>0</v>
      </c>
      <c r="G165" s="125">
        <v>0</v>
      </c>
      <c r="H165" s="125"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>
        <v>0</v>
      </c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166</v>
      </c>
      <c r="Z165" s="123"/>
      <c r="AA165" s="124" t="s">
        <v>311</v>
      </c>
      <c r="AB165" s="123">
        <v>0</v>
      </c>
      <c r="AC165" s="125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5">
        <v>0</v>
      </c>
      <c r="BE165" s="125">
        <v>0</v>
      </c>
      <c r="BF165" s="125">
        <v>0</v>
      </c>
      <c r="BG165" s="125">
        <v>0</v>
      </c>
      <c r="BH165" s="125">
        <v>0</v>
      </c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0</v>
      </c>
      <c r="BR165" s="125">
        <v>0</v>
      </c>
      <c r="BS165" s="125">
        <v>2</v>
      </c>
      <c r="BT165" s="125">
        <v>2</v>
      </c>
    </row>
    <row r="166" spans="1:72" s="115" customFormat="1" ht="17.25" customHeight="1">
      <c r="A166" s="123" t="s">
        <v>299</v>
      </c>
      <c r="B166" s="123" t="s">
        <v>168</v>
      </c>
      <c r="C166" s="123" t="s">
        <v>153</v>
      </c>
      <c r="D166" s="124" t="s">
        <v>312</v>
      </c>
      <c r="E166" s="125">
        <v>0</v>
      </c>
      <c r="F166" s="125">
        <v>0</v>
      </c>
      <c r="G166" s="125">
        <v>0</v>
      </c>
      <c r="H166" s="125"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>
        <v>0</v>
      </c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299</v>
      </c>
      <c r="Y166" s="123" t="s">
        <v>168</v>
      </c>
      <c r="Z166" s="123" t="s">
        <v>153</v>
      </c>
      <c r="AA166" s="124" t="s">
        <v>312</v>
      </c>
      <c r="AB166" s="123">
        <v>0</v>
      </c>
      <c r="AC166" s="125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5">
        <v>0</v>
      </c>
      <c r="BE166" s="125">
        <v>0</v>
      </c>
      <c r="BF166" s="125">
        <v>0</v>
      </c>
      <c r="BG166" s="125">
        <v>0</v>
      </c>
      <c r="BH166" s="125">
        <v>0</v>
      </c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0</v>
      </c>
      <c r="BR166" s="125">
        <v>0</v>
      </c>
      <c r="BS166" s="125">
        <v>2</v>
      </c>
      <c r="BT166" s="125">
        <v>2</v>
      </c>
    </row>
    <row r="167" spans="1:72" s="115" customFormat="1" ht="17.25" customHeight="1">
      <c r="A167" s="123"/>
      <c r="B167" s="123" t="s">
        <v>151</v>
      </c>
      <c r="C167" s="123"/>
      <c r="D167" s="124" t="s">
        <v>313</v>
      </c>
      <c r="E167" s="125">
        <v>235.55</v>
      </c>
      <c r="F167" s="125">
        <v>166.03</v>
      </c>
      <c r="G167" s="125">
        <v>105.28</v>
      </c>
      <c r="H167" s="125"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8.77</v>
      </c>
      <c r="N167" s="125">
        <v>0</v>
      </c>
      <c r="O167" s="125">
        <v>51.98</v>
      </c>
      <c r="P167" s="125">
        <v>0</v>
      </c>
      <c r="Q167" s="125">
        <v>0</v>
      </c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151</v>
      </c>
      <c r="Z167" s="123"/>
      <c r="AA167" s="124" t="s">
        <v>313</v>
      </c>
      <c r="AB167" s="123">
        <v>69.52</v>
      </c>
      <c r="AC167" s="125">
        <f>SUM(AC168:AC171)</f>
        <v>11.82</v>
      </c>
      <c r="AD167" s="125">
        <f t="shared" ref="AD167:BC167" si="34">SUM(AD168:AD171)</f>
        <v>0</v>
      </c>
      <c r="AE167" s="125">
        <f t="shared" si="34"/>
        <v>0</v>
      </c>
      <c r="AF167" s="125">
        <f t="shared" si="34"/>
        <v>0</v>
      </c>
      <c r="AG167" s="125">
        <f t="shared" si="34"/>
        <v>0.6</v>
      </c>
      <c r="AH167" s="125">
        <f t="shared" si="34"/>
        <v>2</v>
      </c>
      <c r="AI167" s="125">
        <f t="shared" si="34"/>
        <v>0.1</v>
      </c>
      <c r="AJ167" s="125">
        <f t="shared" si="34"/>
        <v>0</v>
      </c>
      <c r="AK167" s="125">
        <f t="shared" si="34"/>
        <v>0</v>
      </c>
      <c r="AL167" s="125">
        <f t="shared" si="34"/>
        <v>12</v>
      </c>
      <c r="AM167" s="125">
        <f t="shared" si="34"/>
        <v>0</v>
      </c>
      <c r="AN167" s="125">
        <f t="shared" si="34"/>
        <v>1</v>
      </c>
      <c r="AO167" s="125">
        <f t="shared" si="34"/>
        <v>0</v>
      </c>
      <c r="AP167" s="125">
        <f t="shared" si="34"/>
        <v>0</v>
      </c>
      <c r="AQ167" s="125">
        <f t="shared" si="34"/>
        <v>0.5</v>
      </c>
      <c r="AR167" s="125">
        <f t="shared" si="34"/>
        <v>10.7</v>
      </c>
      <c r="AS167" s="125">
        <f t="shared" si="34"/>
        <v>2</v>
      </c>
      <c r="AT167" s="125">
        <f t="shared" si="34"/>
        <v>0</v>
      </c>
      <c r="AU167" s="125">
        <f t="shared" si="34"/>
        <v>0</v>
      </c>
      <c r="AV167" s="125">
        <f t="shared" si="34"/>
        <v>0</v>
      </c>
      <c r="AW167" s="125">
        <f t="shared" si="34"/>
        <v>0</v>
      </c>
      <c r="AX167" s="125">
        <f t="shared" si="34"/>
        <v>5.6</v>
      </c>
      <c r="AY167" s="125">
        <f t="shared" si="34"/>
        <v>0</v>
      </c>
      <c r="AZ167" s="125">
        <f t="shared" si="34"/>
        <v>3.2</v>
      </c>
      <c r="BA167" s="125">
        <f t="shared" si="34"/>
        <v>2</v>
      </c>
      <c r="BB167" s="125">
        <f t="shared" si="34"/>
        <v>2</v>
      </c>
      <c r="BC167" s="125">
        <f t="shared" si="34"/>
        <v>16</v>
      </c>
      <c r="BD167" s="125">
        <v>0</v>
      </c>
      <c r="BE167" s="125">
        <v>0</v>
      </c>
      <c r="BF167" s="125">
        <v>0</v>
      </c>
      <c r="BG167" s="125">
        <v>0</v>
      </c>
      <c r="BH167" s="125">
        <v>0</v>
      </c>
      <c r="BI167" s="125">
        <v>0</v>
      </c>
      <c r="BJ167" s="125">
        <v>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  <c r="BR167" s="125">
        <v>155</v>
      </c>
      <c r="BS167" s="125">
        <v>49.4</v>
      </c>
      <c r="BT167" s="125">
        <v>439.95</v>
      </c>
    </row>
    <row r="168" spans="1:72" s="115" customFormat="1" ht="17.25" customHeight="1">
      <c r="A168" s="123" t="s">
        <v>299</v>
      </c>
      <c r="B168" s="123" t="s">
        <v>174</v>
      </c>
      <c r="C168" s="123" t="s">
        <v>137</v>
      </c>
      <c r="D168" s="124" t="s">
        <v>141</v>
      </c>
      <c r="E168" s="125">
        <v>235.55</v>
      </c>
      <c r="F168" s="125">
        <v>166.03</v>
      </c>
      <c r="G168" s="125">
        <v>105.28</v>
      </c>
      <c r="H168" s="125"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8.77</v>
      </c>
      <c r="N168" s="125">
        <v>0</v>
      </c>
      <c r="O168" s="125">
        <v>51.98</v>
      </c>
      <c r="P168" s="125">
        <v>0</v>
      </c>
      <c r="Q168" s="125">
        <v>0</v>
      </c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299</v>
      </c>
      <c r="Y168" s="123" t="s">
        <v>174</v>
      </c>
      <c r="Z168" s="123" t="s">
        <v>137</v>
      </c>
      <c r="AA168" s="124" t="s">
        <v>141</v>
      </c>
      <c r="AB168" s="123">
        <v>69.52</v>
      </c>
      <c r="AC168" s="131">
        <v>11.82</v>
      </c>
      <c r="AD168" s="132">
        <v>0</v>
      </c>
      <c r="AE168" s="133">
        <v>0</v>
      </c>
      <c r="AF168" s="133">
        <v>0</v>
      </c>
      <c r="AG168" s="132">
        <v>0.6</v>
      </c>
      <c r="AH168" s="132">
        <v>2</v>
      </c>
      <c r="AI168" s="132">
        <v>0.1</v>
      </c>
      <c r="AJ168" s="132">
        <v>0</v>
      </c>
      <c r="AK168" s="132">
        <v>0</v>
      </c>
      <c r="AL168" s="132">
        <v>12</v>
      </c>
      <c r="AM168" s="133">
        <v>0</v>
      </c>
      <c r="AN168" s="132">
        <v>1</v>
      </c>
      <c r="AO168" s="132">
        <v>0</v>
      </c>
      <c r="AP168" s="132">
        <v>0</v>
      </c>
      <c r="AQ168" s="132">
        <v>0.5</v>
      </c>
      <c r="AR168" s="132">
        <v>10.7</v>
      </c>
      <c r="AS168" s="133">
        <v>2</v>
      </c>
      <c r="AT168" s="133">
        <v>0</v>
      </c>
      <c r="AU168" s="133">
        <v>0</v>
      </c>
      <c r="AV168" s="132">
        <v>0</v>
      </c>
      <c r="AW168" s="133">
        <v>0</v>
      </c>
      <c r="AX168" s="132">
        <v>5.6</v>
      </c>
      <c r="AY168" s="132">
        <v>0</v>
      </c>
      <c r="AZ168" s="132">
        <v>3.2</v>
      </c>
      <c r="BA168" s="132">
        <v>2</v>
      </c>
      <c r="BB168" s="132">
        <v>2</v>
      </c>
      <c r="BC168" s="132">
        <v>16</v>
      </c>
      <c r="BD168" s="125">
        <v>0</v>
      </c>
      <c r="BE168" s="125">
        <v>0</v>
      </c>
      <c r="BF168" s="125">
        <v>0</v>
      </c>
      <c r="BG168" s="125">
        <v>0</v>
      </c>
      <c r="BH168" s="125">
        <v>0</v>
      </c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  <c r="BR168" s="125">
        <v>36</v>
      </c>
      <c r="BS168" s="125">
        <v>0</v>
      </c>
      <c r="BT168" s="125">
        <v>271.55</v>
      </c>
    </row>
    <row r="169" spans="1:72" s="115" customFormat="1" ht="17.25" customHeight="1">
      <c r="A169" s="123" t="s">
        <v>299</v>
      </c>
      <c r="B169" s="123" t="s">
        <v>174</v>
      </c>
      <c r="C169" s="123" t="s">
        <v>155</v>
      </c>
      <c r="D169" s="124" t="s">
        <v>314</v>
      </c>
      <c r="E169" s="125">
        <v>0</v>
      </c>
      <c r="F169" s="125">
        <v>0</v>
      </c>
      <c r="G169" s="125">
        <v>0</v>
      </c>
      <c r="H169" s="125"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299</v>
      </c>
      <c r="Y169" s="123" t="s">
        <v>174</v>
      </c>
      <c r="Z169" s="123" t="s">
        <v>155</v>
      </c>
      <c r="AA169" s="124" t="s">
        <v>314</v>
      </c>
      <c r="AB169" s="123">
        <v>0</v>
      </c>
      <c r="AC169" s="125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50</v>
      </c>
      <c r="BS169" s="125">
        <v>0</v>
      </c>
      <c r="BT169" s="125">
        <v>50</v>
      </c>
    </row>
    <row r="170" spans="1:72" s="115" customFormat="1" ht="17.25" customHeight="1">
      <c r="A170" s="123" t="s">
        <v>299</v>
      </c>
      <c r="B170" s="123" t="s">
        <v>174</v>
      </c>
      <c r="C170" s="123" t="s">
        <v>159</v>
      </c>
      <c r="D170" s="124" t="s">
        <v>315</v>
      </c>
      <c r="E170" s="125">
        <v>0</v>
      </c>
      <c r="F170" s="125">
        <v>0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299</v>
      </c>
      <c r="Y170" s="123" t="s">
        <v>174</v>
      </c>
      <c r="Z170" s="123" t="s">
        <v>159</v>
      </c>
      <c r="AA170" s="124" t="s">
        <v>315</v>
      </c>
      <c r="AB170" s="123">
        <v>0</v>
      </c>
      <c r="AC170" s="125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46</v>
      </c>
      <c r="BS170" s="125">
        <v>0</v>
      </c>
      <c r="BT170" s="125">
        <v>46</v>
      </c>
    </row>
    <row r="171" spans="1:72" s="115" customFormat="1" ht="17.25" customHeight="1">
      <c r="A171" s="123" t="s">
        <v>299</v>
      </c>
      <c r="B171" s="123" t="s">
        <v>174</v>
      </c>
      <c r="C171" s="123" t="s">
        <v>153</v>
      </c>
      <c r="D171" s="124" t="s">
        <v>316</v>
      </c>
      <c r="E171" s="125">
        <v>0</v>
      </c>
      <c r="F171" s="125">
        <v>0</v>
      </c>
      <c r="G171" s="125">
        <v>0</v>
      </c>
      <c r="H171" s="125"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 t="s">
        <v>299</v>
      </c>
      <c r="Y171" s="123" t="s">
        <v>174</v>
      </c>
      <c r="Z171" s="123" t="s">
        <v>153</v>
      </c>
      <c r="AA171" s="124" t="s">
        <v>316</v>
      </c>
      <c r="AB171" s="123">
        <v>0</v>
      </c>
      <c r="AC171" s="125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23</v>
      </c>
      <c r="BS171" s="125">
        <v>49.4</v>
      </c>
      <c r="BT171" s="125">
        <v>72.400000000000006</v>
      </c>
    </row>
    <row r="172" spans="1:72" s="115" customFormat="1" ht="17.25" customHeight="1">
      <c r="A172" s="123"/>
      <c r="B172" s="123" t="s">
        <v>153</v>
      </c>
      <c r="C172" s="123"/>
      <c r="D172" s="124" t="s">
        <v>317</v>
      </c>
      <c r="E172" s="125">
        <v>0</v>
      </c>
      <c r="F172" s="125">
        <v>0</v>
      </c>
      <c r="G172" s="125">
        <v>0</v>
      </c>
      <c r="H172" s="125"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/>
      <c r="Y172" s="123" t="s">
        <v>153</v>
      </c>
      <c r="Z172" s="123"/>
      <c r="AA172" s="124" t="s">
        <v>317</v>
      </c>
      <c r="AB172" s="123">
        <v>0</v>
      </c>
      <c r="AC172" s="125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100</v>
      </c>
      <c r="BS172" s="125">
        <v>455.6</v>
      </c>
      <c r="BT172" s="125">
        <v>555.6</v>
      </c>
    </row>
    <row r="173" spans="1:72" s="115" customFormat="1" ht="17.25" customHeight="1">
      <c r="A173" s="123" t="s">
        <v>299</v>
      </c>
      <c r="B173" s="123" t="s">
        <v>259</v>
      </c>
      <c r="C173" s="123" t="s">
        <v>153</v>
      </c>
      <c r="D173" s="124" t="s">
        <v>318</v>
      </c>
      <c r="E173" s="125">
        <v>0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299</v>
      </c>
      <c r="Y173" s="123" t="s">
        <v>259</v>
      </c>
      <c r="Z173" s="123" t="s">
        <v>153</v>
      </c>
      <c r="AA173" s="124" t="s">
        <v>318</v>
      </c>
      <c r="AB173" s="123">
        <v>0</v>
      </c>
      <c r="AC173" s="125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100</v>
      </c>
      <c r="BS173" s="125">
        <v>455.6</v>
      </c>
      <c r="BT173" s="125">
        <v>555.6</v>
      </c>
    </row>
    <row r="174" spans="1:72" s="115" customFormat="1" ht="17.25" customHeight="1">
      <c r="A174" s="123" t="s">
        <v>319</v>
      </c>
      <c r="B174" s="123"/>
      <c r="C174" s="123"/>
      <c r="D174" s="124" t="s">
        <v>320</v>
      </c>
      <c r="E174" s="125">
        <v>36444.69</v>
      </c>
      <c r="F174" s="125">
        <v>16809.63</v>
      </c>
      <c r="G174" s="125">
        <v>837.24</v>
      </c>
      <c r="H174" s="125">
        <v>498.15</v>
      </c>
      <c r="I174" s="125">
        <v>498.15</v>
      </c>
      <c r="J174" s="125">
        <v>0</v>
      </c>
      <c r="K174" s="125">
        <v>0</v>
      </c>
      <c r="L174" s="125">
        <v>0</v>
      </c>
      <c r="M174" s="125">
        <v>69.77</v>
      </c>
      <c r="N174" s="125">
        <v>0</v>
      </c>
      <c r="O174" s="125">
        <v>0</v>
      </c>
      <c r="P174" s="125">
        <v>12000</v>
      </c>
      <c r="Q174" s="125">
        <v>1406.76</v>
      </c>
      <c r="R174" s="125">
        <v>0</v>
      </c>
      <c r="S174" s="125">
        <v>0</v>
      </c>
      <c r="T174" s="125">
        <v>1820</v>
      </c>
      <c r="U174" s="125">
        <v>0</v>
      </c>
      <c r="V174" s="125">
        <v>0</v>
      </c>
      <c r="W174" s="125">
        <v>177.71</v>
      </c>
      <c r="X174" s="123" t="s">
        <v>319</v>
      </c>
      <c r="Y174" s="123"/>
      <c r="Z174" s="123"/>
      <c r="AA174" s="124" t="s">
        <v>320</v>
      </c>
      <c r="AB174" s="123">
        <v>406.86</v>
      </c>
      <c r="AC174" s="125">
        <f>AC175+AC180+AC182+AC184+AC190+AC194+AC200+AC204+AC206+AC213+AC215+AC218+AC220+AC222+AC224+AC207</f>
        <v>37.5</v>
      </c>
      <c r="AD174" s="125">
        <f t="shared" ref="AD174:BC174" si="35">AD175+AD180+AD182+AD184+AD190+AD194+AD200+AD204+AD206+AD213+AD215+AD218+AD220+AD222+AD224+AD207</f>
        <v>5.4</v>
      </c>
      <c r="AE174" s="125">
        <f t="shared" si="35"/>
        <v>0</v>
      </c>
      <c r="AF174" s="125">
        <f t="shared" si="35"/>
        <v>0</v>
      </c>
      <c r="AG174" s="125">
        <f t="shared" si="35"/>
        <v>3.18</v>
      </c>
      <c r="AH174" s="125">
        <f t="shared" si="35"/>
        <v>8.8800000000000008</v>
      </c>
      <c r="AI174" s="125">
        <f t="shared" si="35"/>
        <v>2.5</v>
      </c>
      <c r="AJ174" s="125">
        <f t="shared" si="35"/>
        <v>0</v>
      </c>
      <c r="AK174" s="125">
        <f t="shared" si="35"/>
        <v>0</v>
      </c>
      <c r="AL174" s="125">
        <f t="shared" si="35"/>
        <v>39.42</v>
      </c>
      <c r="AM174" s="125">
        <f t="shared" si="35"/>
        <v>0</v>
      </c>
      <c r="AN174" s="125">
        <f t="shared" si="35"/>
        <v>8.6</v>
      </c>
      <c r="AO174" s="125">
        <f t="shared" si="35"/>
        <v>0</v>
      </c>
      <c r="AP174" s="125">
        <f t="shared" si="35"/>
        <v>1.5</v>
      </c>
      <c r="AQ174" s="125">
        <f t="shared" si="35"/>
        <v>2.42</v>
      </c>
      <c r="AR174" s="125">
        <f t="shared" si="35"/>
        <v>25</v>
      </c>
      <c r="AS174" s="125">
        <f t="shared" si="35"/>
        <v>0</v>
      </c>
      <c r="AT174" s="125">
        <f t="shared" si="35"/>
        <v>0</v>
      </c>
      <c r="AU174" s="125">
        <f t="shared" si="35"/>
        <v>0</v>
      </c>
      <c r="AV174" s="125">
        <f t="shared" si="35"/>
        <v>7.4</v>
      </c>
      <c r="AW174" s="125">
        <f t="shared" si="35"/>
        <v>0</v>
      </c>
      <c r="AX174" s="125">
        <f t="shared" si="35"/>
        <v>101.8</v>
      </c>
      <c r="AY174" s="125">
        <f t="shared" si="35"/>
        <v>0.5</v>
      </c>
      <c r="AZ174" s="125">
        <f t="shared" si="35"/>
        <v>1</v>
      </c>
      <c r="BA174" s="125">
        <f t="shared" si="35"/>
        <v>128.62</v>
      </c>
      <c r="BB174" s="125">
        <f t="shared" si="35"/>
        <v>0</v>
      </c>
      <c r="BC174" s="125">
        <f t="shared" si="35"/>
        <v>33.14</v>
      </c>
      <c r="BD174" s="125">
        <v>19228.2</v>
      </c>
      <c r="BE174" s="125">
        <v>16182.69</v>
      </c>
      <c r="BF174" s="125">
        <v>182.69</v>
      </c>
      <c r="BG174" s="125">
        <v>16000</v>
      </c>
      <c r="BH174" s="125">
        <v>44.04</v>
      </c>
      <c r="BI174" s="125">
        <v>800</v>
      </c>
      <c r="BJ174" s="125">
        <v>193.33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307.45999999999998</v>
      </c>
      <c r="BQ174" s="125">
        <v>1700.68</v>
      </c>
      <c r="BR174" s="125">
        <v>7870.44</v>
      </c>
      <c r="BS174" s="125">
        <v>38185.050000000003</v>
      </c>
      <c r="BT174" s="125">
        <v>82500.17</v>
      </c>
    </row>
    <row r="175" spans="1:72" s="115" customFormat="1" ht="17.25" customHeight="1">
      <c r="A175" s="123"/>
      <c r="B175" s="123" t="s">
        <v>137</v>
      </c>
      <c r="C175" s="123"/>
      <c r="D175" s="124" t="s">
        <v>321</v>
      </c>
      <c r="E175" s="125">
        <v>1917.26</v>
      </c>
      <c r="F175" s="125">
        <v>1526.04</v>
      </c>
      <c r="G175" s="125">
        <v>803.47</v>
      </c>
      <c r="H175" s="125">
        <v>477.9</v>
      </c>
      <c r="I175" s="125">
        <v>477.9</v>
      </c>
      <c r="J175" s="125">
        <v>0</v>
      </c>
      <c r="K175" s="125">
        <v>0</v>
      </c>
      <c r="L175" s="125">
        <v>0</v>
      </c>
      <c r="M175" s="125">
        <v>66.959999999999994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177.71</v>
      </c>
      <c r="X175" s="123"/>
      <c r="Y175" s="123" t="s">
        <v>137</v>
      </c>
      <c r="Z175" s="123"/>
      <c r="AA175" s="124" t="s">
        <v>321</v>
      </c>
      <c r="AB175" s="123">
        <v>391.22</v>
      </c>
      <c r="AC175" s="125">
        <f>SUM(AC176:AC179)</f>
        <v>35.799999999999997</v>
      </c>
      <c r="AD175" s="125">
        <f t="shared" ref="AD175:BC175" si="36">SUM(AD176:AD179)</f>
        <v>5.4</v>
      </c>
      <c r="AE175" s="125">
        <f t="shared" si="36"/>
        <v>0</v>
      </c>
      <c r="AF175" s="125">
        <f t="shared" si="36"/>
        <v>0</v>
      </c>
      <c r="AG175" s="125">
        <f t="shared" si="36"/>
        <v>3.18</v>
      </c>
      <c r="AH175" s="125">
        <f t="shared" si="36"/>
        <v>8.8800000000000008</v>
      </c>
      <c r="AI175" s="125">
        <f t="shared" si="36"/>
        <v>2.5</v>
      </c>
      <c r="AJ175" s="125">
        <f t="shared" si="36"/>
        <v>0</v>
      </c>
      <c r="AK175" s="125">
        <f t="shared" si="36"/>
        <v>0</v>
      </c>
      <c r="AL175" s="125">
        <f t="shared" si="36"/>
        <v>38.92</v>
      </c>
      <c r="AM175" s="125">
        <f t="shared" si="36"/>
        <v>0</v>
      </c>
      <c r="AN175" s="125">
        <f t="shared" si="36"/>
        <v>8.6</v>
      </c>
      <c r="AO175" s="125">
        <f t="shared" si="36"/>
        <v>0</v>
      </c>
      <c r="AP175" s="125">
        <f t="shared" si="36"/>
        <v>1.5</v>
      </c>
      <c r="AQ175" s="125">
        <f t="shared" si="36"/>
        <v>2.42</v>
      </c>
      <c r="AR175" s="125">
        <f t="shared" si="36"/>
        <v>23.3</v>
      </c>
      <c r="AS175" s="125">
        <f t="shared" si="36"/>
        <v>0</v>
      </c>
      <c r="AT175" s="125">
        <f t="shared" si="36"/>
        <v>0</v>
      </c>
      <c r="AU175" s="125">
        <f t="shared" si="36"/>
        <v>0</v>
      </c>
      <c r="AV175" s="125">
        <f t="shared" si="36"/>
        <v>7.4</v>
      </c>
      <c r="AW175" s="125">
        <f t="shared" si="36"/>
        <v>0</v>
      </c>
      <c r="AX175" s="125">
        <f t="shared" si="36"/>
        <v>97.8</v>
      </c>
      <c r="AY175" s="125">
        <f t="shared" si="36"/>
        <v>0.5</v>
      </c>
      <c r="AZ175" s="125">
        <f t="shared" si="36"/>
        <v>0</v>
      </c>
      <c r="BA175" s="125">
        <f t="shared" si="36"/>
        <v>122.02</v>
      </c>
      <c r="BB175" s="125">
        <f t="shared" si="36"/>
        <v>0</v>
      </c>
      <c r="BC175" s="125">
        <f t="shared" si="36"/>
        <v>33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2800.2</v>
      </c>
      <c r="BS175" s="125">
        <v>111.3</v>
      </c>
      <c r="BT175" s="125">
        <v>4828.76</v>
      </c>
    </row>
    <row r="176" spans="1:72" s="115" customFormat="1" ht="17.25" customHeight="1">
      <c r="A176" s="123" t="s">
        <v>322</v>
      </c>
      <c r="B176" s="123" t="s">
        <v>140</v>
      </c>
      <c r="C176" s="123" t="s">
        <v>137</v>
      </c>
      <c r="D176" s="124" t="s">
        <v>141</v>
      </c>
      <c r="E176" s="125">
        <v>1917.26</v>
      </c>
      <c r="F176" s="125">
        <v>1526.04</v>
      </c>
      <c r="G176" s="125">
        <v>803.47</v>
      </c>
      <c r="H176" s="125">
        <v>477.9</v>
      </c>
      <c r="I176" s="125">
        <v>477.9</v>
      </c>
      <c r="J176" s="125">
        <v>0</v>
      </c>
      <c r="K176" s="125">
        <v>0</v>
      </c>
      <c r="L176" s="125">
        <v>0</v>
      </c>
      <c r="M176" s="125">
        <v>66.959999999999994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177.71</v>
      </c>
      <c r="X176" s="123" t="s">
        <v>322</v>
      </c>
      <c r="Y176" s="123" t="s">
        <v>140</v>
      </c>
      <c r="Z176" s="123" t="s">
        <v>137</v>
      </c>
      <c r="AA176" s="124" t="s">
        <v>141</v>
      </c>
      <c r="AB176" s="123">
        <v>391.22</v>
      </c>
      <c r="AC176" s="131">
        <v>35.799999999999997</v>
      </c>
      <c r="AD176" s="132">
        <v>5.4</v>
      </c>
      <c r="AE176" s="133">
        <v>0</v>
      </c>
      <c r="AF176" s="133">
        <v>0</v>
      </c>
      <c r="AG176" s="132">
        <v>3.18</v>
      </c>
      <c r="AH176" s="132">
        <v>8.8800000000000008</v>
      </c>
      <c r="AI176" s="132">
        <v>2.5</v>
      </c>
      <c r="AJ176" s="132">
        <v>0</v>
      </c>
      <c r="AK176" s="132">
        <v>0</v>
      </c>
      <c r="AL176" s="132">
        <v>38.92</v>
      </c>
      <c r="AM176" s="133">
        <v>0</v>
      </c>
      <c r="AN176" s="132">
        <v>8.6</v>
      </c>
      <c r="AO176" s="132">
        <v>0</v>
      </c>
      <c r="AP176" s="132">
        <v>1.5</v>
      </c>
      <c r="AQ176" s="132">
        <v>2.42</v>
      </c>
      <c r="AR176" s="132">
        <v>23.3</v>
      </c>
      <c r="AS176" s="133">
        <v>0</v>
      </c>
      <c r="AT176" s="133">
        <v>0</v>
      </c>
      <c r="AU176" s="133">
        <v>0</v>
      </c>
      <c r="AV176" s="132">
        <v>7.4</v>
      </c>
      <c r="AW176" s="133">
        <v>0</v>
      </c>
      <c r="AX176" s="132">
        <v>97.8</v>
      </c>
      <c r="AY176" s="132">
        <v>0.5</v>
      </c>
      <c r="AZ176" s="132">
        <v>0</v>
      </c>
      <c r="BA176" s="132">
        <v>122.02</v>
      </c>
      <c r="BB176" s="132">
        <v>0</v>
      </c>
      <c r="BC176" s="132">
        <v>33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1410.2</v>
      </c>
      <c r="BS176" s="125">
        <v>100.5</v>
      </c>
      <c r="BT176" s="125">
        <v>3427.96</v>
      </c>
    </row>
    <row r="177" spans="1:72" s="115" customFormat="1" ht="17.25" customHeight="1">
      <c r="A177" s="123" t="s">
        <v>322</v>
      </c>
      <c r="B177" s="123" t="s">
        <v>140</v>
      </c>
      <c r="C177" s="123" t="s">
        <v>159</v>
      </c>
      <c r="D177" s="124" t="s">
        <v>323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322</v>
      </c>
      <c r="Y177" s="123" t="s">
        <v>140</v>
      </c>
      <c r="Z177" s="123" t="s">
        <v>159</v>
      </c>
      <c r="AA177" s="124" t="s">
        <v>323</v>
      </c>
      <c r="AB177" s="123">
        <v>0</v>
      </c>
      <c r="AC177" s="125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97</v>
      </c>
      <c r="BS177" s="125">
        <v>0</v>
      </c>
      <c r="BT177" s="125">
        <v>97</v>
      </c>
    </row>
    <row r="178" spans="1:72" s="115" customFormat="1" ht="17.25" customHeight="1">
      <c r="A178" s="123" t="s">
        <v>322</v>
      </c>
      <c r="B178" s="123" t="s">
        <v>140</v>
      </c>
      <c r="C178" s="123" t="s">
        <v>166</v>
      </c>
      <c r="D178" s="124" t="s">
        <v>324</v>
      </c>
      <c r="E178" s="125">
        <v>0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322</v>
      </c>
      <c r="Y178" s="123" t="s">
        <v>140</v>
      </c>
      <c r="Z178" s="123" t="s">
        <v>166</v>
      </c>
      <c r="AA178" s="124" t="s">
        <v>324</v>
      </c>
      <c r="AB178" s="123">
        <v>0</v>
      </c>
      <c r="AC178" s="125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493</v>
      </c>
      <c r="BS178" s="125">
        <v>0</v>
      </c>
      <c r="BT178" s="125">
        <v>493</v>
      </c>
    </row>
    <row r="179" spans="1:72" s="115" customFormat="1" ht="17.25" customHeight="1">
      <c r="A179" s="123" t="s">
        <v>322</v>
      </c>
      <c r="B179" s="123" t="s">
        <v>140</v>
      </c>
      <c r="C179" s="123" t="s">
        <v>153</v>
      </c>
      <c r="D179" s="124" t="s">
        <v>325</v>
      </c>
      <c r="E179" s="125">
        <v>0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 t="s">
        <v>322</v>
      </c>
      <c r="Y179" s="123" t="s">
        <v>140</v>
      </c>
      <c r="Z179" s="123" t="s">
        <v>153</v>
      </c>
      <c r="AA179" s="124" t="s">
        <v>325</v>
      </c>
      <c r="AB179" s="123">
        <v>0</v>
      </c>
      <c r="AC179" s="125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800</v>
      </c>
      <c r="BS179" s="125">
        <v>10.8</v>
      </c>
      <c r="BT179" s="125">
        <v>810.8</v>
      </c>
    </row>
    <row r="180" spans="1:72" s="115" customFormat="1" ht="17.25" customHeight="1">
      <c r="A180" s="123"/>
      <c r="B180" s="123" t="s">
        <v>144</v>
      </c>
      <c r="C180" s="123"/>
      <c r="D180" s="124" t="s">
        <v>326</v>
      </c>
      <c r="E180" s="125">
        <v>0</v>
      </c>
      <c r="F180" s="125">
        <v>0</v>
      </c>
      <c r="G180" s="125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/>
      <c r="Y180" s="123" t="s">
        <v>144</v>
      </c>
      <c r="Z180" s="123"/>
      <c r="AA180" s="124" t="s">
        <v>326</v>
      </c>
      <c r="AB180" s="123">
        <v>0</v>
      </c>
      <c r="AC180" s="125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690</v>
      </c>
      <c r="BS180" s="125">
        <v>0</v>
      </c>
      <c r="BT180" s="125">
        <v>690</v>
      </c>
    </row>
    <row r="181" spans="1:72" s="115" customFormat="1" ht="17.25" customHeight="1">
      <c r="A181" s="123" t="s">
        <v>322</v>
      </c>
      <c r="B181" s="123" t="s">
        <v>146</v>
      </c>
      <c r="C181" s="123" t="s">
        <v>137</v>
      </c>
      <c r="D181" s="124" t="s">
        <v>141</v>
      </c>
      <c r="E181" s="125">
        <v>0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322</v>
      </c>
      <c r="Y181" s="123" t="s">
        <v>146</v>
      </c>
      <c r="Z181" s="123" t="s">
        <v>137</v>
      </c>
      <c r="AA181" s="124" t="s">
        <v>141</v>
      </c>
      <c r="AB181" s="123">
        <v>0</v>
      </c>
      <c r="AC181" s="125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690</v>
      </c>
      <c r="BS181" s="125">
        <v>0</v>
      </c>
      <c r="BT181" s="125">
        <v>690</v>
      </c>
    </row>
    <row r="182" spans="1:72" s="115" customFormat="1" ht="17.25" customHeight="1">
      <c r="A182" s="123"/>
      <c r="B182" s="123" t="s">
        <v>155</v>
      </c>
      <c r="C182" s="123"/>
      <c r="D182" s="124" t="s">
        <v>327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/>
      <c r="Y182" s="123" t="s">
        <v>155</v>
      </c>
      <c r="Z182" s="123"/>
      <c r="AA182" s="124" t="s">
        <v>327</v>
      </c>
      <c r="AB182" s="123">
        <v>0</v>
      </c>
      <c r="AC182" s="125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25</v>
      </c>
      <c r="BT182" s="125">
        <v>25</v>
      </c>
    </row>
    <row r="183" spans="1:72" s="115" customFormat="1" ht="17.25" customHeight="1">
      <c r="A183" s="123" t="s">
        <v>322</v>
      </c>
      <c r="B183" s="123" t="s">
        <v>157</v>
      </c>
      <c r="C183" s="123" t="s">
        <v>144</v>
      </c>
      <c r="D183" s="124" t="s">
        <v>328</v>
      </c>
      <c r="E183" s="125">
        <v>0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322</v>
      </c>
      <c r="Y183" s="123" t="s">
        <v>157</v>
      </c>
      <c r="Z183" s="123" t="s">
        <v>144</v>
      </c>
      <c r="AA183" s="124" t="s">
        <v>328</v>
      </c>
      <c r="AB183" s="123">
        <v>0</v>
      </c>
      <c r="AC183" s="125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25</v>
      </c>
      <c r="BT183" s="125">
        <v>25</v>
      </c>
    </row>
    <row r="184" spans="1:72" s="115" customFormat="1" ht="17.25" customHeight="1">
      <c r="A184" s="123"/>
      <c r="B184" s="123" t="s">
        <v>159</v>
      </c>
      <c r="C184" s="123"/>
      <c r="D184" s="124" t="s">
        <v>329</v>
      </c>
      <c r="E184" s="125">
        <v>29589.45</v>
      </c>
      <c r="F184" s="125">
        <v>13406.76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12000</v>
      </c>
      <c r="Q184" s="125">
        <v>1406.76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/>
      <c r="Y184" s="123" t="s">
        <v>159</v>
      </c>
      <c r="Z184" s="123"/>
      <c r="AA184" s="124" t="s">
        <v>329</v>
      </c>
      <c r="AB184" s="123">
        <v>0</v>
      </c>
      <c r="AC184" s="125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5">
        <v>16182.69</v>
      </c>
      <c r="BE184" s="125">
        <v>16182.69</v>
      </c>
      <c r="BF184" s="125">
        <v>182.69</v>
      </c>
      <c r="BG184" s="125">
        <v>16000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1597</v>
      </c>
      <c r="BT184" s="125">
        <v>31186.45</v>
      </c>
    </row>
    <row r="185" spans="1:72" s="115" customFormat="1" ht="17.25" customHeight="1">
      <c r="A185" s="123" t="s">
        <v>322</v>
      </c>
      <c r="B185" s="123" t="s">
        <v>161</v>
      </c>
      <c r="C185" s="123" t="s">
        <v>137</v>
      </c>
      <c r="D185" s="124" t="s">
        <v>330</v>
      </c>
      <c r="E185" s="125">
        <v>16000</v>
      </c>
      <c r="F185" s="125">
        <v>0</v>
      </c>
      <c r="G185" s="125">
        <v>0</v>
      </c>
      <c r="H185" s="125">
        <v>0</v>
      </c>
      <c r="I185" s="125">
        <v>0</v>
      </c>
      <c r="J185" s="125">
        <v>0</v>
      </c>
      <c r="K185" s="125">
        <v>0</v>
      </c>
      <c r="L185" s="125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 t="s">
        <v>322</v>
      </c>
      <c r="Y185" s="123" t="s">
        <v>161</v>
      </c>
      <c r="Z185" s="123" t="s">
        <v>137</v>
      </c>
      <c r="AA185" s="124" t="s">
        <v>330</v>
      </c>
      <c r="AB185" s="123">
        <v>0</v>
      </c>
      <c r="AC185" s="125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5">
        <v>16000</v>
      </c>
      <c r="BE185" s="125">
        <v>16000</v>
      </c>
      <c r="BF185" s="125">
        <v>0</v>
      </c>
      <c r="BG185" s="125">
        <v>16000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16000</v>
      </c>
    </row>
    <row r="186" spans="1:72" s="115" customFormat="1" ht="17.25" customHeight="1">
      <c r="A186" s="123" t="s">
        <v>322</v>
      </c>
      <c r="B186" s="123" t="s">
        <v>161</v>
      </c>
      <c r="C186" s="123" t="s">
        <v>144</v>
      </c>
      <c r="D186" s="124" t="s">
        <v>331</v>
      </c>
      <c r="E186" s="125">
        <v>3</v>
      </c>
      <c r="F186" s="125">
        <v>0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322</v>
      </c>
      <c r="Y186" s="123" t="s">
        <v>161</v>
      </c>
      <c r="Z186" s="123" t="s">
        <v>144</v>
      </c>
      <c r="AA186" s="124" t="s">
        <v>331</v>
      </c>
      <c r="AB186" s="123">
        <v>0</v>
      </c>
      <c r="AC186" s="125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5">
        <v>3</v>
      </c>
      <c r="BE186" s="125">
        <v>3</v>
      </c>
      <c r="BF186" s="125">
        <v>3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3</v>
      </c>
    </row>
    <row r="187" spans="1:72" s="115" customFormat="1" ht="17.25" customHeight="1">
      <c r="A187" s="123" t="s">
        <v>322</v>
      </c>
      <c r="B187" s="123" t="s">
        <v>161</v>
      </c>
      <c r="C187" s="123" t="s">
        <v>159</v>
      </c>
      <c r="D187" s="124" t="s">
        <v>332</v>
      </c>
      <c r="E187" s="125">
        <v>12000</v>
      </c>
      <c r="F187" s="125">
        <v>12000</v>
      </c>
      <c r="G187" s="125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12000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 t="s">
        <v>322</v>
      </c>
      <c r="Y187" s="123" t="s">
        <v>161</v>
      </c>
      <c r="Z187" s="123" t="s">
        <v>159</v>
      </c>
      <c r="AA187" s="124" t="s">
        <v>332</v>
      </c>
      <c r="AB187" s="123">
        <v>0</v>
      </c>
      <c r="AC187" s="125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1597</v>
      </c>
      <c r="BT187" s="125">
        <v>13597</v>
      </c>
    </row>
    <row r="188" spans="1:72" s="115" customFormat="1" ht="17.25" customHeight="1">
      <c r="A188" s="123" t="s">
        <v>322</v>
      </c>
      <c r="B188" s="123" t="s">
        <v>161</v>
      </c>
      <c r="C188" s="123" t="s">
        <v>166</v>
      </c>
      <c r="D188" s="124" t="s">
        <v>333</v>
      </c>
      <c r="E188" s="125">
        <v>1406.76</v>
      </c>
      <c r="F188" s="125">
        <v>1406.76</v>
      </c>
      <c r="G188" s="125">
        <v>0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1406.76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322</v>
      </c>
      <c r="Y188" s="123" t="s">
        <v>161</v>
      </c>
      <c r="Z188" s="123" t="s">
        <v>166</v>
      </c>
      <c r="AA188" s="124" t="s">
        <v>333</v>
      </c>
      <c r="AB188" s="123">
        <v>0</v>
      </c>
      <c r="AC188" s="125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1406.76</v>
      </c>
    </row>
    <row r="189" spans="1:72" s="115" customFormat="1" ht="17.25" customHeight="1">
      <c r="A189" s="123" t="s">
        <v>322</v>
      </c>
      <c r="B189" s="123" t="s">
        <v>161</v>
      </c>
      <c r="C189" s="123" t="s">
        <v>153</v>
      </c>
      <c r="D189" s="124" t="s">
        <v>334</v>
      </c>
      <c r="E189" s="125">
        <v>179.69</v>
      </c>
      <c r="F189" s="125">
        <v>0</v>
      </c>
      <c r="G189" s="125">
        <v>0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322</v>
      </c>
      <c r="Y189" s="123" t="s">
        <v>161</v>
      </c>
      <c r="Z189" s="123" t="s">
        <v>153</v>
      </c>
      <c r="AA189" s="124" t="s">
        <v>334</v>
      </c>
      <c r="AB189" s="123">
        <v>0</v>
      </c>
      <c r="AC189" s="125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5">
        <v>179.69</v>
      </c>
      <c r="BE189" s="125">
        <v>179.69</v>
      </c>
      <c r="BF189" s="125">
        <v>179.69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179.69</v>
      </c>
    </row>
    <row r="190" spans="1:72" s="115" customFormat="1" ht="17.25" customHeight="1">
      <c r="A190" s="123"/>
      <c r="B190" s="123" t="s">
        <v>163</v>
      </c>
      <c r="C190" s="123"/>
      <c r="D190" s="124" t="s">
        <v>335</v>
      </c>
      <c r="E190" s="125">
        <v>0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163</v>
      </c>
      <c r="Z190" s="123"/>
      <c r="AA190" s="124" t="s">
        <v>335</v>
      </c>
      <c r="AB190" s="123">
        <v>0</v>
      </c>
      <c r="AC190" s="125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1731.3</v>
      </c>
      <c r="BT190" s="125">
        <v>1731.3</v>
      </c>
    </row>
    <row r="191" spans="1:72" s="115" customFormat="1" ht="17.25" customHeight="1">
      <c r="A191" s="123" t="s">
        <v>322</v>
      </c>
      <c r="B191" s="123" t="s">
        <v>171</v>
      </c>
      <c r="C191" s="123" t="s">
        <v>137</v>
      </c>
      <c r="D191" s="124" t="s">
        <v>336</v>
      </c>
      <c r="E191" s="125">
        <v>0</v>
      </c>
      <c r="F191" s="125">
        <v>0</v>
      </c>
      <c r="G191" s="125">
        <v>0</v>
      </c>
      <c r="H191" s="125"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322</v>
      </c>
      <c r="Y191" s="123" t="s">
        <v>171</v>
      </c>
      <c r="Z191" s="123" t="s">
        <v>137</v>
      </c>
      <c r="AA191" s="124" t="s">
        <v>336</v>
      </c>
      <c r="AB191" s="123">
        <v>0</v>
      </c>
      <c r="AC191" s="125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10.5</v>
      </c>
      <c r="BT191" s="125">
        <v>10.5</v>
      </c>
    </row>
    <row r="192" spans="1:72" s="115" customFormat="1" ht="17.25" customHeight="1">
      <c r="A192" s="123" t="s">
        <v>322</v>
      </c>
      <c r="B192" s="123" t="s">
        <v>171</v>
      </c>
      <c r="C192" s="123" t="s">
        <v>235</v>
      </c>
      <c r="D192" s="124" t="s">
        <v>337</v>
      </c>
      <c r="E192" s="125">
        <v>0</v>
      </c>
      <c r="F192" s="125">
        <v>0</v>
      </c>
      <c r="G192" s="125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 t="s">
        <v>322</v>
      </c>
      <c r="Y192" s="123" t="s">
        <v>171</v>
      </c>
      <c r="Z192" s="123" t="s">
        <v>235</v>
      </c>
      <c r="AA192" s="124" t="s">
        <v>337</v>
      </c>
      <c r="AB192" s="123">
        <v>0</v>
      </c>
      <c r="AC192" s="125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5.8</v>
      </c>
      <c r="BT192" s="125">
        <v>5.8</v>
      </c>
    </row>
    <row r="193" spans="1:72" s="115" customFormat="1" ht="17.25" customHeight="1">
      <c r="A193" s="123" t="s">
        <v>322</v>
      </c>
      <c r="B193" s="123" t="s">
        <v>171</v>
      </c>
      <c r="C193" s="123" t="s">
        <v>153</v>
      </c>
      <c r="D193" s="124" t="s">
        <v>338</v>
      </c>
      <c r="E193" s="125">
        <v>0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322</v>
      </c>
      <c r="Y193" s="123" t="s">
        <v>171</v>
      </c>
      <c r="Z193" s="123" t="s">
        <v>153</v>
      </c>
      <c r="AA193" s="124" t="s">
        <v>338</v>
      </c>
      <c r="AB193" s="123">
        <v>0</v>
      </c>
      <c r="AC193" s="125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1715</v>
      </c>
      <c r="BT193" s="125">
        <v>1715</v>
      </c>
    </row>
    <row r="194" spans="1:72" s="115" customFormat="1" ht="17.25" customHeight="1">
      <c r="A194" s="123"/>
      <c r="B194" s="123" t="s">
        <v>151</v>
      </c>
      <c r="C194" s="123"/>
      <c r="D194" s="124" t="s">
        <v>339</v>
      </c>
      <c r="E194" s="125">
        <v>800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151</v>
      </c>
      <c r="Z194" s="123"/>
      <c r="AA194" s="124" t="s">
        <v>339</v>
      </c>
      <c r="AB194" s="123">
        <v>0</v>
      </c>
      <c r="AC194" s="125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5">
        <v>800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800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750</v>
      </c>
      <c r="BS194" s="125">
        <v>5729</v>
      </c>
      <c r="BT194" s="125">
        <v>7279</v>
      </c>
    </row>
    <row r="195" spans="1:72" s="115" customFormat="1" ht="17.25" customHeight="1">
      <c r="A195" s="123" t="s">
        <v>322</v>
      </c>
      <c r="B195" s="123" t="s">
        <v>174</v>
      </c>
      <c r="C195" s="123" t="s">
        <v>137</v>
      </c>
      <c r="D195" s="124" t="s">
        <v>340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322</v>
      </c>
      <c r="Y195" s="123" t="s">
        <v>174</v>
      </c>
      <c r="Z195" s="123" t="s">
        <v>137</v>
      </c>
      <c r="AA195" s="124" t="s">
        <v>340</v>
      </c>
      <c r="AB195" s="123">
        <v>0</v>
      </c>
      <c r="AC195" s="125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369</v>
      </c>
      <c r="BT195" s="125">
        <v>369</v>
      </c>
    </row>
    <row r="196" spans="1:72" s="115" customFormat="1" ht="17.25" customHeight="1">
      <c r="A196" s="123" t="s">
        <v>322</v>
      </c>
      <c r="B196" s="123" t="s">
        <v>174</v>
      </c>
      <c r="C196" s="123" t="s">
        <v>144</v>
      </c>
      <c r="D196" s="124" t="s">
        <v>341</v>
      </c>
      <c r="E196" s="125">
        <v>0</v>
      </c>
      <c r="F196" s="125">
        <v>0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322</v>
      </c>
      <c r="Y196" s="123" t="s">
        <v>174</v>
      </c>
      <c r="Z196" s="123" t="s">
        <v>144</v>
      </c>
      <c r="AA196" s="124" t="s">
        <v>341</v>
      </c>
      <c r="AB196" s="123">
        <v>0</v>
      </c>
      <c r="AC196" s="125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222</v>
      </c>
      <c r="BS196" s="125">
        <v>4598</v>
      </c>
      <c r="BT196" s="125">
        <v>4820</v>
      </c>
    </row>
    <row r="197" spans="1:72" s="115" customFormat="1" ht="17.25" customHeight="1">
      <c r="A197" s="123" t="s">
        <v>322</v>
      </c>
      <c r="B197" s="123" t="s">
        <v>174</v>
      </c>
      <c r="C197" s="123" t="s">
        <v>155</v>
      </c>
      <c r="D197" s="124" t="s">
        <v>342</v>
      </c>
      <c r="E197" s="125">
        <v>0</v>
      </c>
      <c r="F197" s="125">
        <v>0</v>
      </c>
      <c r="G197" s="125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3" t="s">
        <v>322</v>
      </c>
      <c r="Y197" s="123" t="s">
        <v>174</v>
      </c>
      <c r="Z197" s="123" t="s">
        <v>155</v>
      </c>
      <c r="AA197" s="124" t="s">
        <v>342</v>
      </c>
      <c r="AB197" s="123">
        <v>0</v>
      </c>
      <c r="AC197" s="125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762</v>
      </c>
      <c r="BT197" s="125">
        <v>762</v>
      </c>
    </row>
    <row r="198" spans="1:72" s="115" customFormat="1" ht="17.25" customHeight="1">
      <c r="A198" s="123" t="s">
        <v>322</v>
      </c>
      <c r="B198" s="123" t="s">
        <v>174</v>
      </c>
      <c r="C198" s="123" t="s">
        <v>159</v>
      </c>
      <c r="D198" s="124" t="s">
        <v>343</v>
      </c>
      <c r="E198" s="125">
        <v>0</v>
      </c>
      <c r="F198" s="125">
        <v>0</v>
      </c>
      <c r="G198" s="125">
        <v>0</v>
      </c>
      <c r="H198" s="125"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3" t="s">
        <v>322</v>
      </c>
      <c r="Y198" s="123" t="s">
        <v>174</v>
      </c>
      <c r="Z198" s="123" t="s">
        <v>159</v>
      </c>
      <c r="AA198" s="124" t="s">
        <v>343</v>
      </c>
      <c r="AB198" s="123">
        <v>0</v>
      </c>
      <c r="AC198" s="125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528</v>
      </c>
      <c r="BS198" s="125">
        <v>0</v>
      </c>
      <c r="BT198" s="125">
        <v>528</v>
      </c>
    </row>
    <row r="199" spans="1:72" s="115" customFormat="1" ht="17.25" customHeight="1">
      <c r="A199" s="123" t="s">
        <v>322</v>
      </c>
      <c r="B199" s="123" t="s">
        <v>174</v>
      </c>
      <c r="C199" s="123" t="s">
        <v>153</v>
      </c>
      <c r="D199" s="124" t="s">
        <v>344</v>
      </c>
      <c r="E199" s="125">
        <v>800</v>
      </c>
      <c r="F199" s="125">
        <v>0</v>
      </c>
      <c r="G199" s="125">
        <v>0</v>
      </c>
      <c r="H199" s="125"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3" t="s">
        <v>322</v>
      </c>
      <c r="Y199" s="123" t="s">
        <v>174</v>
      </c>
      <c r="Z199" s="123" t="s">
        <v>153</v>
      </c>
      <c r="AA199" s="124" t="s">
        <v>344</v>
      </c>
      <c r="AB199" s="123">
        <v>0</v>
      </c>
      <c r="AC199" s="125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5">
        <v>800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800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800</v>
      </c>
    </row>
    <row r="200" spans="1:72" s="115" customFormat="1" ht="17.25" customHeight="1">
      <c r="A200" s="123"/>
      <c r="B200" s="123" t="s">
        <v>302</v>
      </c>
      <c r="C200" s="123"/>
      <c r="D200" s="124" t="s">
        <v>345</v>
      </c>
      <c r="E200" s="125">
        <v>0</v>
      </c>
      <c r="F200" s="125">
        <v>0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3"/>
      <c r="Y200" s="123" t="s">
        <v>302</v>
      </c>
      <c r="Z200" s="123"/>
      <c r="AA200" s="124" t="s">
        <v>345</v>
      </c>
      <c r="AB200" s="123">
        <v>0</v>
      </c>
      <c r="AC200" s="125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129.1</v>
      </c>
      <c r="BS200" s="125">
        <v>234.4</v>
      </c>
      <c r="BT200" s="125">
        <v>363.5</v>
      </c>
    </row>
    <row r="201" spans="1:72" s="115" customFormat="1" ht="17.25" customHeight="1">
      <c r="A201" s="123" t="s">
        <v>322</v>
      </c>
      <c r="B201" s="123" t="s">
        <v>346</v>
      </c>
      <c r="C201" s="123" t="s">
        <v>137</v>
      </c>
      <c r="D201" s="124" t="s">
        <v>347</v>
      </c>
      <c r="E201" s="125">
        <v>0</v>
      </c>
      <c r="F201" s="125">
        <v>0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 t="s">
        <v>322</v>
      </c>
      <c r="Y201" s="123" t="s">
        <v>346</v>
      </c>
      <c r="Z201" s="123" t="s">
        <v>137</v>
      </c>
      <c r="AA201" s="124" t="s">
        <v>347</v>
      </c>
      <c r="AB201" s="123">
        <v>0</v>
      </c>
      <c r="AC201" s="125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129.1</v>
      </c>
      <c r="BS201" s="125">
        <v>93.4</v>
      </c>
      <c r="BT201" s="125">
        <v>222.5</v>
      </c>
    </row>
    <row r="202" spans="1:72" s="115" customFormat="1" ht="17.25" customHeight="1">
      <c r="A202" s="123" t="s">
        <v>322</v>
      </c>
      <c r="B202" s="123" t="s">
        <v>346</v>
      </c>
      <c r="C202" s="123" t="s">
        <v>144</v>
      </c>
      <c r="D202" s="124" t="s">
        <v>348</v>
      </c>
      <c r="E202" s="125">
        <v>0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322</v>
      </c>
      <c r="Y202" s="123" t="s">
        <v>346</v>
      </c>
      <c r="Z202" s="123" t="s">
        <v>144</v>
      </c>
      <c r="AA202" s="124" t="s">
        <v>348</v>
      </c>
      <c r="AB202" s="123">
        <v>0</v>
      </c>
      <c r="AC202" s="125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132</v>
      </c>
      <c r="BT202" s="125">
        <v>132</v>
      </c>
    </row>
    <row r="203" spans="1:72" s="115" customFormat="1" ht="17.25" customHeight="1">
      <c r="A203" s="123" t="s">
        <v>322</v>
      </c>
      <c r="B203" s="123" t="s">
        <v>346</v>
      </c>
      <c r="C203" s="123" t="s">
        <v>148</v>
      </c>
      <c r="D203" s="124" t="s">
        <v>349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322</v>
      </c>
      <c r="Y203" s="123" t="s">
        <v>346</v>
      </c>
      <c r="Z203" s="123" t="s">
        <v>148</v>
      </c>
      <c r="AA203" s="124" t="s">
        <v>349</v>
      </c>
      <c r="AB203" s="123">
        <v>0</v>
      </c>
      <c r="AC203" s="125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9</v>
      </c>
      <c r="BT203" s="125">
        <v>9</v>
      </c>
    </row>
    <row r="204" spans="1:72" s="115" customFormat="1" ht="17.25" customHeight="1">
      <c r="A204" s="123"/>
      <c r="B204" s="123" t="s">
        <v>175</v>
      </c>
      <c r="C204" s="123"/>
      <c r="D204" s="124" t="s">
        <v>350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175</v>
      </c>
      <c r="Z204" s="123"/>
      <c r="AA204" s="124" t="s">
        <v>350</v>
      </c>
      <c r="AB204" s="123">
        <v>0</v>
      </c>
      <c r="AC204" s="125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473.54</v>
      </c>
      <c r="BS204" s="125">
        <v>38.299999999999997</v>
      </c>
      <c r="BT204" s="125">
        <v>511.84</v>
      </c>
    </row>
    <row r="205" spans="1:72" s="115" customFormat="1" ht="17.25" customHeight="1">
      <c r="A205" s="123" t="s">
        <v>322</v>
      </c>
      <c r="B205" s="123" t="s">
        <v>177</v>
      </c>
      <c r="C205" s="123" t="s">
        <v>137</v>
      </c>
      <c r="D205" s="124" t="s">
        <v>351</v>
      </c>
      <c r="E205" s="125">
        <v>0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322</v>
      </c>
      <c r="Y205" s="123" t="s">
        <v>177</v>
      </c>
      <c r="Z205" s="123" t="s">
        <v>137</v>
      </c>
      <c r="AA205" s="124" t="s">
        <v>351</v>
      </c>
      <c r="AB205" s="123">
        <v>0</v>
      </c>
      <c r="AC205" s="125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133.46</v>
      </c>
      <c r="BS205" s="125">
        <v>0</v>
      </c>
      <c r="BT205" s="125">
        <v>133.46</v>
      </c>
    </row>
    <row r="206" spans="1:72" s="115" customFormat="1" ht="17.25" customHeight="1">
      <c r="A206" s="123" t="s">
        <v>322</v>
      </c>
      <c r="B206" s="123" t="s">
        <v>177</v>
      </c>
      <c r="C206" s="123" t="s">
        <v>144</v>
      </c>
      <c r="D206" s="124" t="s">
        <v>352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322</v>
      </c>
      <c r="Y206" s="123" t="s">
        <v>177</v>
      </c>
      <c r="Z206" s="123" t="s">
        <v>144</v>
      </c>
      <c r="AA206" s="124" t="s">
        <v>352</v>
      </c>
      <c r="AB206" s="123">
        <v>0</v>
      </c>
      <c r="AC206" s="125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340.08</v>
      </c>
      <c r="BS206" s="125">
        <v>38.299999999999997</v>
      </c>
      <c r="BT206" s="125">
        <v>378.38</v>
      </c>
    </row>
    <row r="207" spans="1:72" s="115" customFormat="1" ht="17.25" customHeight="1">
      <c r="A207" s="123"/>
      <c r="B207" s="123" t="s">
        <v>178</v>
      </c>
      <c r="C207" s="123"/>
      <c r="D207" s="124" t="s">
        <v>353</v>
      </c>
      <c r="E207" s="125">
        <v>39.770000000000003</v>
      </c>
      <c r="F207" s="125">
        <v>30.61</v>
      </c>
      <c r="G207" s="125">
        <v>17.87</v>
      </c>
      <c r="H207" s="125">
        <v>11.25</v>
      </c>
      <c r="I207" s="125">
        <v>11.25</v>
      </c>
      <c r="J207" s="125">
        <v>0</v>
      </c>
      <c r="K207" s="125">
        <v>0</v>
      </c>
      <c r="L207" s="125">
        <v>0</v>
      </c>
      <c r="M207" s="125">
        <v>1.49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178</v>
      </c>
      <c r="Z207" s="123"/>
      <c r="AA207" s="124" t="s">
        <v>353</v>
      </c>
      <c r="AB207" s="123">
        <v>9.16</v>
      </c>
      <c r="AC207" s="125">
        <f>SUM(AC208:AC212)</f>
        <v>0.5</v>
      </c>
      <c r="AD207" s="125">
        <f t="shared" ref="AD207:BC207" si="37">SUM(AD208:AD212)</f>
        <v>0</v>
      </c>
      <c r="AE207" s="125">
        <f t="shared" si="37"/>
        <v>0</v>
      </c>
      <c r="AF207" s="125">
        <f t="shared" si="37"/>
        <v>0</v>
      </c>
      <c r="AG207" s="125">
        <f t="shared" si="37"/>
        <v>0</v>
      </c>
      <c r="AH207" s="125">
        <f t="shared" si="37"/>
        <v>0</v>
      </c>
      <c r="AI207" s="125">
        <f t="shared" si="37"/>
        <v>0</v>
      </c>
      <c r="AJ207" s="125">
        <f t="shared" si="37"/>
        <v>0</v>
      </c>
      <c r="AK207" s="125">
        <f t="shared" si="37"/>
        <v>0</v>
      </c>
      <c r="AL207" s="125">
        <f t="shared" si="37"/>
        <v>0.5</v>
      </c>
      <c r="AM207" s="125">
        <f t="shared" si="37"/>
        <v>0</v>
      </c>
      <c r="AN207" s="125">
        <f t="shared" si="37"/>
        <v>0</v>
      </c>
      <c r="AO207" s="125">
        <f t="shared" si="37"/>
        <v>0</v>
      </c>
      <c r="AP207" s="125">
        <f t="shared" si="37"/>
        <v>0</v>
      </c>
      <c r="AQ207" s="125">
        <f t="shared" si="37"/>
        <v>0</v>
      </c>
      <c r="AR207" s="125">
        <f t="shared" si="37"/>
        <v>0.7</v>
      </c>
      <c r="AS207" s="125">
        <f t="shared" si="37"/>
        <v>0</v>
      </c>
      <c r="AT207" s="125">
        <f t="shared" si="37"/>
        <v>0</v>
      </c>
      <c r="AU207" s="125">
        <f t="shared" si="37"/>
        <v>0</v>
      </c>
      <c r="AV207" s="125">
        <f t="shared" si="37"/>
        <v>0</v>
      </c>
      <c r="AW207" s="125">
        <f t="shared" si="37"/>
        <v>0</v>
      </c>
      <c r="AX207" s="125">
        <f t="shared" si="37"/>
        <v>2.5</v>
      </c>
      <c r="AY207" s="125">
        <f t="shared" si="37"/>
        <v>0</v>
      </c>
      <c r="AZ207" s="125">
        <f t="shared" si="37"/>
        <v>1</v>
      </c>
      <c r="BA207" s="125">
        <f t="shared" si="37"/>
        <v>3.96</v>
      </c>
      <c r="BB207" s="125">
        <f t="shared" si="37"/>
        <v>0</v>
      </c>
      <c r="BC207" s="125">
        <f t="shared" si="37"/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1339.36</v>
      </c>
      <c r="BS207" s="125">
        <v>1434.75</v>
      </c>
      <c r="BT207" s="125">
        <v>2813.88</v>
      </c>
    </row>
    <row r="208" spans="1:72" s="115" customFormat="1" ht="17.25" customHeight="1">
      <c r="A208" s="123" t="s">
        <v>322</v>
      </c>
      <c r="B208" s="123" t="s">
        <v>180</v>
      </c>
      <c r="C208" s="123" t="s">
        <v>137</v>
      </c>
      <c r="D208" s="124" t="s">
        <v>141</v>
      </c>
      <c r="E208" s="125">
        <v>39.770000000000003</v>
      </c>
      <c r="F208" s="125">
        <v>30.61</v>
      </c>
      <c r="G208" s="125">
        <v>17.87</v>
      </c>
      <c r="H208" s="125">
        <v>11.25</v>
      </c>
      <c r="I208" s="125">
        <v>11.25</v>
      </c>
      <c r="J208" s="125">
        <v>0</v>
      </c>
      <c r="K208" s="125">
        <v>0</v>
      </c>
      <c r="L208" s="125">
        <v>0</v>
      </c>
      <c r="M208" s="125">
        <v>1.49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322</v>
      </c>
      <c r="Y208" s="123" t="s">
        <v>180</v>
      </c>
      <c r="Z208" s="123" t="s">
        <v>137</v>
      </c>
      <c r="AA208" s="124" t="s">
        <v>141</v>
      </c>
      <c r="AB208" s="123">
        <v>9.16</v>
      </c>
      <c r="AC208" s="131">
        <v>0.5</v>
      </c>
      <c r="AD208" s="132">
        <v>0</v>
      </c>
      <c r="AE208" s="133">
        <v>0</v>
      </c>
      <c r="AF208" s="133">
        <v>0</v>
      </c>
      <c r="AG208" s="132">
        <v>0</v>
      </c>
      <c r="AH208" s="132">
        <v>0</v>
      </c>
      <c r="AI208" s="132">
        <v>0</v>
      </c>
      <c r="AJ208" s="132">
        <v>0</v>
      </c>
      <c r="AK208" s="132">
        <v>0</v>
      </c>
      <c r="AL208" s="132">
        <v>0.5</v>
      </c>
      <c r="AM208" s="133">
        <v>0</v>
      </c>
      <c r="AN208" s="132">
        <v>0</v>
      </c>
      <c r="AO208" s="132">
        <v>0</v>
      </c>
      <c r="AP208" s="132">
        <v>0</v>
      </c>
      <c r="AQ208" s="132">
        <v>0</v>
      </c>
      <c r="AR208" s="132">
        <v>0.7</v>
      </c>
      <c r="AS208" s="133">
        <v>0</v>
      </c>
      <c r="AT208" s="133">
        <v>0</v>
      </c>
      <c r="AU208" s="133">
        <v>0</v>
      </c>
      <c r="AV208" s="132">
        <v>0</v>
      </c>
      <c r="AW208" s="133">
        <v>0</v>
      </c>
      <c r="AX208" s="132">
        <v>2.5</v>
      </c>
      <c r="AY208" s="132">
        <v>0</v>
      </c>
      <c r="AZ208" s="132">
        <v>1</v>
      </c>
      <c r="BA208" s="132">
        <v>3.96</v>
      </c>
      <c r="BB208" s="132">
        <v>0</v>
      </c>
      <c r="BC208" s="132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43</v>
      </c>
      <c r="BS208" s="125">
        <v>0</v>
      </c>
      <c r="BT208" s="125">
        <v>82.77</v>
      </c>
    </row>
    <row r="209" spans="1:72" s="115" customFormat="1" ht="17.25" customHeight="1">
      <c r="A209" s="123" t="s">
        <v>322</v>
      </c>
      <c r="B209" s="123" t="s">
        <v>180</v>
      </c>
      <c r="C209" s="123" t="s">
        <v>155</v>
      </c>
      <c r="D209" s="124" t="s">
        <v>354</v>
      </c>
      <c r="E209" s="125">
        <v>0</v>
      </c>
      <c r="F209" s="125">
        <v>0</v>
      </c>
      <c r="G209" s="125">
        <v>0</v>
      </c>
      <c r="H209" s="125"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322</v>
      </c>
      <c r="Y209" s="123" t="s">
        <v>180</v>
      </c>
      <c r="Z209" s="123" t="s">
        <v>155</v>
      </c>
      <c r="AA209" s="124" t="s">
        <v>354</v>
      </c>
      <c r="AB209" s="123">
        <v>0</v>
      </c>
      <c r="AC209" s="125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129.80000000000001</v>
      </c>
      <c r="BT209" s="125">
        <v>129.80000000000001</v>
      </c>
    </row>
    <row r="210" spans="1:72" s="115" customFormat="1" ht="17.25" customHeight="1">
      <c r="A210" s="123" t="s">
        <v>322</v>
      </c>
      <c r="B210" s="123" t="s">
        <v>180</v>
      </c>
      <c r="C210" s="123" t="s">
        <v>159</v>
      </c>
      <c r="D210" s="124" t="s">
        <v>355</v>
      </c>
      <c r="E210" s="125">
        <v>0</v>
      </c>
      <c r="F210" s="125">
        <v>0</v>
      </c>
      <c r="G210" s="125">
        <v>0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 t="s">
        <v>322</v>
      </c>
      <c r="Y210" s="123" t="s">
        <v>180</v>
      </c>
      <c r="Z210" s="123" t="s">
        <v>159</v>
      </c>
      <c r="AA210" s="124" t="s">
        <v>355</v>
      </c>
      <c r="AB210" s="123">
        <v>0</v>
      </c>
      <c r="AC210" s="125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124.45</v>
      </c>
      <c r="BT210" s="125">
        <v>124.45</v>
      </c>
    </row>
    <row r="211" spans="1:72" s="115" customFormat="1" ht="17.25" customHeight="1">
      <c r="A211" s="123" t="s">
        <v>322</v>
      </c>
      <c r="B211" s="123" t="s">
        <v>180</v>
      </c>
      <c r="C211" s="123" t="s">
        <v>163</v>
      </c>
      <c r="D211" s="124" t="s">
        <v>356</v>
      </c>
      <c r="E211" s="125">
        <v>0</v>
      </c>
      <c r="F211" s="125">
        <v>0</v>
      </c>
      <c r="G211" s="125">
        <v>0</v>
      </c>
      <c r="H211" s="125"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322</v>
      </c>
      <c r="Y211" s="123" t="s">
        <v>180</v>
      </c>
      <c r="Z211" s="123" t="s">
        <v>163</v>
      </c>
      <c r="AA211" s="124" t="s">
        <v>356</v>
      </c>
      <c r="AB211" s="123">
        <v>0</v>
      </c>
      <c r="AC211" s="125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457</v>
      </c>
      <c r="BS211" s="125">
        <v>671.2</v>
      </c>
      <c r="BT211" s="125">
        <v>1128.2</v>
      </c>
    </row>
    <row r="212" spans="1:72" s="115" customFormat="1" ht="17.25" customHeight="1">
      <c r="A212" s="123" t="s">
        <v>322</v>
      </c>
      <c r="B212" s="123" t="s">
        <v>180</v>
      </c>
      <c r="C212" s="123" t="s">
        <v>153</v>
      </c>
      <c r="D212" s="124" t="s">
        <v>357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>
        <v>0</v>
      </c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322</v>
      </c>
      <c r="Y212" s="123" t="s">
        <v>180</v>
      </c>
      <c r="Z212" s="123" t="s">
        <v>153</v>
      </c>
      <c r="AA212" s="124" t="s">
        <v>357</v>
      </c>
      <c r="AB212" s="123">
        <v>0</v>
      </c>
      <c r="AC212" s="125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5">
        <v>0</v>
      </c>
      <c r="BE212" s="125">
        <v>0</v>
      </c>
      <c r="BF212" s="125">
        <v>0</v>
      </c>
      <c r="BG212" s="125">
        <v>0</v>
      </c>
      <c r="BH212" s="125">
        <v>0</v>
      </c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  <c r="BR212" s="125">
        <v>839.36</v>
      </c>
      <c r="BS212" s="125">
        <v>509.3</v>
      </c>
      <c r="BT212" s="125">
        <v>1348.66</v>
      </c>
    </row>
    <row r="213" spans="1:72" s="115" customFormat="1" ht="17.25" customHeight="1">
      <c r="A213" s="123"/>
      <c r="B213" s="123" t="s">
        <v>239</v>
      </c>
      <c r="C213" s="123"/>
      <c r="D213" s="124" t="s">
        <v>358</v>
      </c>
      <c r="E213" s="125">
        <v>32.700000000000003</v>
      </c>
      <c r="F213" s="125">
        <v>26.22</v>
      </c>
      <c r="G213" s="125">
        <v>15.9</v>
      </c>
      <c r="H213" s="125">
        <v>9</v>
      </c>
      <c r="I213" s="125">
        <v>9</v>
      </c>
      <c r="J213" s="125">
        <v>0</v>
      </c>
      <c r="K213" s="125">
        <v>0</v>
      </c>
      <c r="L213" s="125">
        <v>0</v>
      </c>
      <c r="M213" s="125">
        <v>1.32</v>
      </c>
      <c r="N213" s="125">
        <v>0</v>
      </c>
      <c r="O213" s="125">
        <v>0</v>
      </c>
      <c r="P213" s="125">
        <v>0</v>
      </c>
      <c r="Q213" s="125">
        <v>0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239</v>
      </c>
      <c r="Z213" s="123"/>
      <c r="AA213" s="124" t="s">
        <v>358</v>
      </c>
      <c r="AB213" s="123">
        <v>6.48</v>
      </c>
      <c r="AC213" s="125">
        <f>SUM(AC214)</f>
        <v>1.2</v>
      </c>
      <c r="AD213" s="125">
        <f t="shared" ref="AD213:BC213" si="38">SUM(AD214)</f>
        <v>0</v>
      </c>
      <c r="AE213" s="125">
        <f t="shared" si="38"/>
        <v>0</v>
      </c>
      <c r="AF213" s="125">
        <f t="shared" si="38"/>
        <v>0</v>
      </c>
      <c r="AG213" s="125">
        <f t="shared" si="38"/>
        <v>0</v>
      </c>
      <c r="AH213" s="125">
        <f t="shared" si="38"/>
        <v>0</v>
      </c>
      <c r="AI213" s="125">
        <f t="shared" si="38"/>
        <v>0</v>
      </c>
      <c r="AJ213" s="125">
        <f t="shared" si="38"/>
        <v>0</v>
      </c>
      <c r="AK213" s="125">
        <f t="shared" si="38"/>
        <v>0</v>
      </c>
      <c r="AL213" s="125">
        <f t="shared" si="38"/>
        <v>0</v>
      </c>
      <c r="AM213" s="125">
        <f t="shared" si="38"/>
        <v>0</v>
      </c>
      <c r="AN213" s="125">
        <f t="shared" si="38"/>
        <v>0</v>
      </c>
      <c r="AO213" s="125">
        <f t="shared" si="38"/>
        <v>0</v>
      </c>
      <c r="AP213" s="125">
        <f t="shared" si="38"/>
        <v>0</v>
      </c>
      <c r="AQ213" s="125">
        <f t="shared" si="38"/>
        <v>0</v>
      </c>
      <c r="AR213" s="125">
        <f t="shared" si="38"/>
        <v>1</v>
      </c>
      <c r="AS213" s="125">
        <f t="shared" si="38"/>
        <v>0</v>
      </c>
      <c r="AT213" s="125">
        <f t="shared" si="38"/>
        <v>0</v>
      </c>
      <c r="AU213" s="125">
        <f t="shared" si="38"/>
        <v>0</v>
      </c>
      <c r="AV213" s="125">
        <f t="shared" si="38"/>
        <v>0</v>
      </c>
      <c r="AW213" s="125">
        <f t="shared" si="38"/>
        <v>0</v>
      </c>
      <c r="AX213" s="125">
        <f t="shared" si="38"/>
        <v>1.5</v>
      </c>
      <c r="AY213" s="125">
        <f t="shared" si="38"/>
        <v>0</v>
      </c>
      <c r="AZ213" s="125">
        <f t="shared" si="38"/>
        <v>0</v>
      </c>
      <c r="BA213" s="125">
        <f t="shared" si="38"/>
        <v>2.64</v>
      </c>
      <c r="BB213" s="125">
        <f t="shared" si="38"/>
        <v>0</v>
      </c>
      <c r="BC213" s="125">
        <f t="shared" si="38"/>
        <v>0.14000000000000001</v>
      </c>
      <c r="BD213" s="125">
        <v>0</v>
      </c>
      <c r="BE213" s="125">
        <v>0</v>
      </c>
      <c r="BF213" s="125">
        <v>0</v>
      </c>
      <c r="BG213" s="125">
        <v>0</v>
      </c>
      <c r="BH213" s="125">
        <v>0</v>
      </c>
      <c r="BI213" s="125">
        <v>0</v>
      </c>
      <c r="BJ213" s="125">
        <v>0</v>
      </c>
      <c r="BK213" s="125">
        <v>0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  <c r="BR213" s="125">
        <v>0</v>
      </c>
      <c r="BS213" s="125">
        <v>0</v>
      </c>
      <c r="BT213" s="125">
        <v>32.700000000000003</v>
      </c>
    </row>
    <row r="214" spans="1:72" s="115" customFormat="1" ht="17.25" customHeight="1">
      <c r="A214" s="123" t="s">
        <v>322</v>
      </c>
      <c r="B214" s="123" t="s">
        <v>359</v>
      </c>
      <c r="C214" s="123" t="s">
        <v>137</v>
      </c>
      <c r="D214" s="124" t="s">
        <v>141</v>
      </c>
      <c r="E214" s="125">
        <v>32.700000000000003</v>
      </c>
      <c r="F214" s="125">
        <v>26.22</v>
      </c>
      <c r="G214" s="125">
        <v>15.9</v>
      </c>
      <c r="H214" s="125">
        <v>9</v>
      </c>
      <c r="I214" s="125">
        <v>9</v>
      </c>
      <c r="J214" s="125">
        <v>0</v>
      </c>
      <c r="K214" s="125">
        <v>0</v>
      </c>
      <c r="L214" s="125">
        <v>0</v>
      </c>
      <c r="M214" s="125">
        <v>1.32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322</v>
      </c>
      <c r="Y214" s="123" t="s">
        <v>359</v>
      </c>
      <c r="Z214" s="123" t="s">
        <v>137</v>
      </c>
      <c r="AA214" s="124" t="s">
        <v>141</v>
      </c>
      <c r="AB214" s="123">
        <v>6.48</v>
      </c>
      <c r="AC214" s="131">
        <v>1.2</v>
      </c>
      <c r="AD214" s="132">
        <v>0</v>
      </c>
      <c r="AE214" s="133">
        <v>0</v>
      </c>
      <c r="AF214" s="133">
        <v>0</v>
      </c>
      <c r="AG214" s="132">
        <v>0</v>
      </c>
      <c r="AH214" s="132">
        <v>0</v>
      </c>
      <c r="AI214" s="132">
        <v>0</v>
      </c>
      <c r="AJ214" s="132">
        <v>0</v>
      </c>
      <c r="AK214" s="132">
        <v>0</v>
      </c>
      <c r="AL214" s="132">
        <v>0</v>
      </c>
      <c r="AM214" s="133">
        <v>0</v>
      </c>
      <c r="AN214" s="132">
        <v>0</v>
      </c>
      <c r="AO214" s="132">
        <v>0</v>
      </c>
      <c r="AP214" s="132">
        <v>0</v>
      </c>
      <c r="AQ214" s="132">
        <v>0</v>
      </c>
      <c r="AR214" s="132">
        <v>1</v>
      </c>
      <c r="AS214" s="133">
        <v>0</v>
      </c>
      <c r="AT214" s="133">
        <v>0</v>
      </c>
      <c r="AU214" s="133">
        <v>0</v>
      </c>
      <c r="AV214" s="132">
        <v>0</v>
      </c>
      <c r="AW214" s="133">
        <v>0</v>
      </c>
      <c r="AX214" s="132">
        <v>1.5</v>
      </c>
      <c r="AY214" s="132">
        <v>0</v>
      </c>
      <c r="AZ214" s="132">
        <v>0</v>
      </c>
      <c r="BA214" s="132">
        <v>2.64</v>
      </c>
      <c r="BB214" s="132">
        <v>0</v>
      </c>
      <c r="BC214" s="132">
        <v>0.14000000000000001</v>
      </c>
      <c r="BD214" s="125">
        <v>0</v>
      </c>
      <c r="BE214" s="125">
        <v>0</v>
      </c>
      <c r="BF214" s="125">
        <v>0</v>
      </c>
      <c r="BG214" s="125">
        <v>0</v>
      </c>
      <c r="BH214" s="125">
        <v>0</v>
      </c>
      <c r="BI214" s="125">
        <v>0</v>
      </c>
      <c r="BJ214" s="125">
        <v>0</v>
      </c>
      <c r="BK214" s="125">
        <v>0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  <c r="BR214" s="125">
        <v>0</v>
      </c>
      <c r="BS214" s="125">
        <v>0</v>
      </c>
      <c r="BT214" s="125">
        <v>32.700000000000003</v>
      </c>
    </row>
    <row r="215" spans="1:72" s="115" customFormat="1" ht="17.25" customHeight="1">
      <c r="A215" s="123"/>
      <c r="B215" s="123" t="s">
        <v>248</v>
      </c>
      <c r="C215" s="123"/>
      <c r="D215" s="124" t="s">
        <v>360</v>
      </c>
      <c r="E215" s="125">
        <v>0</v>
      </c>
      <c r="F215" s="125">
        <v>0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0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/>
      <c r="Y215" s="123" t="s">
        <v>248</v>
      </c>
      <c r="Z215" s="123"/>
      <c r="AA215" s="124" t="s">
        <v>360</v>
      </c>
      <c r="AB215" s="123">
        <v>0</v>
      </c>
      <c r="AC215" s="125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5">
        <v>0</v>
      </c>
      <c r="BE215" s="125">
        <v>0</v>
      </c>
      <c r="BF215" s="125">
        <v>0</v>
      </c>
      <c r="BG215" s="125">
        <v>0</v>
      </c>
      <c r="BH215" s="125">
        <v>0</v>
      </c>
      <c r="BI215" s="125">
        <v>0</v>
      </c>
      <c r="BJ215" s="125">
        <v>0</v>
      </c>
      <c r="BK215" s="125">
        <v>0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  <c r="BR215" s="125">
        <v>65</v>
      </c>
      <c r="BS215" s="125">
        <v>11207</v>
      </c>
      <c r="BT215" s="125">
        <v>11272</v>
      </c>
    </row>
    <row r="216" spans="1:72" s="115" customFormat="1" ht="17.25" customHeight="1">
      <c r="A216" s="123" t="s">
        <v>322</v>
      </c>
      <c r="B216" s="123" t="s">
        <v>361</v>
      </c>
      <c r="C216" s="123" t="s">
        <v>137</v>
      </c>
      <c r="D216" s="124" t="s">
        <v>362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322</v>
      </c>
      <c r="Y216" s="123" t="s">
        <v>361</v>
      </c>
      <c r="Z216" s="123" t="s">
        <v>137</v>
      </c>
      <c r="AA216" s="124" t="s">
        <v>362</v>
      </c>
      <c r="AB216" s="123">
        <v>0</v>
      </c>
      <c r="AC216" s="125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5">
        <v>0</v>
      </c>
      <c r="BE216" s="125">
        <v>0</v>
      </c>
      <c r="BF216" s="125">
        <v>0</v>
      </c>
      <c r="BG216" s="125">
        <v>0</v>
      </c>
      <c r="BH216" s="125">
        <v>0</v>
      </c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  <c r="BR216" s="125">
        <v>35</v>
      </c>
      <c r="BS216" s="125">
        <v>3514</v>
      </c>
      <c r="BT216" s="125">
        <v>3549</v>
      </c>
    </row>
    <row r="217" spans="1:72" s="115" customFormat="1" ht="17.25" customHeight="1">
      <c r="A217" s="123" t="s">
        <v>322</v>
      </c>
      <c r="B217" s="123" t="s">
        <v>361</v>
      </c>
      <c r="C217" s="123" t="s">
        <v>144</v>
      </c>
      <c r="D217" s="124" t="s">
        <v>363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>
        <v>0</v>
      </c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322</v>
      </c>
      <c r="Y217" s="123" t="s">
        <v>361</v>
      </c>
      <c r="Z217" s="123" t="s">
        <v>144</v>
      </c>
      <c r="AA217" s="124" t="s">
        <v>363</v>
      </c>
      <c r="AB217" s="123">
        <v>0</v>
      </c>
      <c r="AC217" s="125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5">
        <v>0</v>
      </c>
      <c r="BE217" s="125">
        <v>0</v>
      </c>
      <c r="BF217" s="125">
        <v>0</v>
      </c>
      <c r="BG217" s="125">
        <v>0</v>
      </c>
      <c r="BH217" s="125">
        <v>0</v>
      </c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  <c r="BR217" s="125">
        <v>30</v>
      </c>
      <c r="BS217" s="125">
        <v>7693</v>
      </c>
      <c r="BT217" s="125">
        <v>7723</v>
      </c>
    </row>
    <row r="218" spans="1:72" s="115" customFormat="1" ht="17.25" customHeight="1">
      <c r="A218" s="123"/>
      <c r="B218" s="123" t="s">
        <v>249</v>
      </c>
      <c r="C218" s="123"/>
      <c r="D218" s="124" t="s">
        <v>364</v>
      </c>
      <c r="E218" s="125">
        <v>0</v>
      </c>
      <c r="F218" s="125">
        <v>0</v>
      </c>
      <c r="G218" s="125">
        <v>0</v>
      </c>
      <c r="H218" s="125"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>
        <v>0</v>
      </c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/>
      <c r="Y218" s="123" t="s">
        <v>249</v>
      </c>
      <c r="Z218" s="123"/>
      <c r="AA218" s="124" t="s">
        <v>364</v>
      </c>
      <c r="AB218" s="123">
        <v>0</v>
      </c>
      <c r="AC218" s="125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5">
        <v>0</v>
      </c>
      <c r="BE218" s="125">
        <v>0</v>
      </c>
      <c r="BF218" s="125">
        <v>0</v>
      </c>
      <c r="BG218" s="125">
        <v>0</v>
      </c>
      <c r="BH218" s="125">
        <v>0</v>
      </c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  <c r="BR218" s="125">
        <v>0</v>
      </c>
      <c r="BS218" s="125">
        <v>767</v>
      </c>
      <c r="BT218" s="125">
        <v>767</v>
      </c>
    </row>
    <row r="219" spans="1:72" s="115" customFormat="1" ht="17.25" customHeight="1">
      <c r="A219" s="123" t="s">
        <v>322</v>
      </c>
      <c r="B219" s="123" t="s">
        <v>365</v>
      </c>
      <c r="C219" s="123" t="s">
        <v>137</v>
      </c>
      <c r="D219" s="124" t="s">
        <v>366</v>
      </c>
      <c r="E219" s="125">
        <v>0</v>
      </c>
      <c r="F219" s="125">
        <v>0</v>
      </c>
      <c r="G219" s="125">
        <v>0</v>
      </c>
      <c r="H219" s="125"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>
        <v>0</v>
      </c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322</v>
      </c>
      <c r="Y219" s="123" t="s">
        <v>365</v>
      </c>
      <c r="Z219" s="123" t="s">
        <v>137</v>
      </c>
      <c r="AA219" s="124" t="s">
        <v>366</v>
      </c>
      <c r="AB219" s="123">
        <v>0</v>
      </c>
      <c r="AC219" s="125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5">
        <v>0</v>
      </c>
      <c r="BE219" s="125">
        <v>0</v>
      </c>
      <c r="BF219" s="125">
        <v>0</v>
      </c>
      <c r="BG219" s="125">
        <v>0</v>
      </c>
      <c r="BH219" s="125">
        <v>0</v>
      </c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  <c r="BR219" s="125">
        <v>0</v>
      </c>
      <c r="BS219" s="125">
        <v>767</v>
      </c>
      <c r="BT219" s="125">
        <v>767</v>
      </c>
    </row>
    <row r="220" spans="1:72" s="115" customFormat="1" ht="17.25" customHeight="1">
      <c r="A220" s="123"/>
      <c r="B220" s="123" t="s">
        <v>251</v>
      </c>
      <c r="C220" s="123"/>
      <c r="D220" s="124" t="s">
        <v>367</v>
      </c>
      <c r="E220" s="125">
        <v>0</v>
      </c>
      <c r="F220" s="125">
        <v>0</v>
      </c>
      <c r="G220" s="125">
        <v>0</v>
      </c>
      <c r="H220" s="125"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251</v>
      </c>
      <c r="Z220" s="123"/>
      <c r="AA220" s="124" t="s">
        <v>367</v>
      </c>
      <c r="AB220" s="123">
        <v>0</v>
      </c>
      <c r="AC220" s="125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5">
        <v>0</v>
      </c>
      <c r="BE220" s="125">
        <v>0</v>
      </c>
      <c r="BF220" s="125">
        <v>0</v>
      </c>
      <c r="BG220" s="125">
        <v>0</v>
      </c>
      <c r="BH220" s="125">
        <v>0</v>
      </c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  <c r="BR220" s="125">
        <v>513</v>
      </c>
      <c r="BS220" s="125">
        <v>35.9</v>
      </c>
      <c r="BT220" s="125">
        <v>548.9</v>
      </c>
    </row>
    <row r="221" spans="1:72" s="115" customFormat="1" ht="17.25" customHeight="1">
      <c r="A221" s="123" t="s">
        <v>322</v>
      </c>
      <c r="B221" s="123" t="s">
        <v>368</v>
      </c>
      <c r="C221" s="123" t="s">
        <v>144</v>
      </c>
      <c r="D221" s="124" t="s">
        <v>369</v>
      </c>
      <c r="E221" s="125">
        <v>0</v>
      </c>
      <c r="F221" s="125">
        <v>0</v>
      </c>
      <c r="G221" s="125">
        <v>0</v>
      </c>
      <c r="H221" s="125"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>
        <v>0</v>
      </c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322</v>
      </c>
      <c r="Y221" s="123" t="s">
        <v>368</v>
      </c>
      <c r="Z221" s="123" t="s">
        <v>144</v>
      </c>
      <c r="AA221" s="124" t="s">
        <v>369</v>
      </c>
      <c r="AB221" s="123">
        <v>0</v>
      </c>
      <c r="AC221" s="125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5">
        <v>0</v>
      </c>
      <c r="BE221" s="125">
        <v>0</v>
      </c>
      <c r="BF221" s="125">
        <v>0</v>
      </c>
      <c r="BG221" s="125">
        <v>0</v>
      </c>
      <c r="BH221" s="125">
        <v>0</v>
      </c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  <c r="BR221" s="125">
        <v>513</v>
      </c>
      <c r="BS221" s="125">
        <v>35.9</v>
      </c>
      <c r="BT221" s="125">
        <v>548.9</v>
      </c>
    </row>
    <row r="222" spans="1:72" s="115" customFormat="1" ht="17.25" customHeight="1">
      <c r="A222" s="123"/>
      <c r="B222" s="123" t="s">
        <v>370</v>
      </c>
      <c r="C222" s="123"/>
      <c r="D222" s="124" t="s">
        <v>371</v>
      </c>
      <c r="E222" s="125">
        <v>0</v>
      </c>
      <c r="F222" s="125">
        <v>0</v>
      </c>
      <c r="G222" s="125">
        <v>0</v>
      </c>
      <c r="H222" s="125"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370</v>
      </c>
      <c r="Z222" s="123"/>
      <c r="AA222" s="124" t="s">
        <v>371</v>
      </c>
      <c r="AB222" s="123">
        <v>0</v>
      </c>
      <c r="AC222" s="125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5">
        <v>0</v>
      </c>
      <c r="BE222" s="125">
        <v>0</v>
      </c>
      <c r="BF222" s="125">
        <v>0</v>
      </c>
      <c r="BG222" s="125">
        <v>0</v>
      </c>
      <c r="BH222" s="125">
        <v>0</v>
      </c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  <c r="BR222" s="125">
        <v>10</v>
      </c>
      <c r="BS222" s="125">
        <v>0</v>
      </c>
      <c r="BT222" s="125">
        <v>10</v>
      </c>
    </row>
    <row r="223" spans="1:72" s="115" customFormat="1" ht="17.25" customHeight="1">
      <c r="A223" s="123" t="s">
        <v>322</v>
      </c>
      <c r="B223" s="123" t="s">
        <v>372</v>
      </c>
      <c r="C223" s="123" t="s">
        <v>144</v>
      </c>
      <c r="D223" s="124" t="s">
        <v>373</v>
      </c>
      <c r="E223" s="125">
        <v>0</v>
      </c>
      <c r="F223" s="125">
        <v>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322</v>
      </c>
      <c r="Y223" s="123" t="s">
        <v>372</v>
      </c>
      <c r="Z223" s="123" t="s">
        <v>144</v>
      </c>
      <c r="AA223" s="124" t="s">
        <v>373</v>
      </c>
      <c r="AB223" s="123">
        <v>0</v>
      </c>
      <c r="AC223" s="125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5">
        <v>0</v>
      </c>
      <c r="BE223" s="125">
        <v>0</v>
      </c>
      <c r="BF223" s="125">
        <v>0</v>
      </c>
      <c r="BG223" s="125">
        <v>0</v>
      </c>
      <c r="BH223" s="125">
        <v>0</v>
      </c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  <c r="BR223" s="125">
        <v>10</v>
      </c>
      <c r="BS223" s="125">
        <v>0</v>
      </c>
      <c r="BT223" s="125">
        <v>10</v>
      </c>
    </row>
    <row r="224" spans="1:72" s="115" customFormat="1" ht="17.25" customHeight="1">
      <c r="A224" s="123"/>
      <c r="B224" s="123" t="s">
        <v>191</v>
      </c>
      <c r="C224" s="123"/>
      <c r="D224" s="124" t="s">
        <v>374</v>
      </c>
      <c r="E224" s="125">
        <v>0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/>
      <c r="Y224" s="123" t="s">
        <v>191</v>
      </c>
      <c r="Z224" s="123"/>
      <c r="AA224" s="124" t="s">
        <v>374</v>
      </c>
      <c r="AB224" s="123">
        <v>0</v>
      </c>
      <c r="AC224" s="125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5">
        <v>0</v>
      </c>
      <c r="BE224" s="125">
        <v>0</v>
      </c>
      <c r="BF224" s="125">
        <v>0</v>
      </c>
      <c r="BG224" s="125">
        <v>0</v>
      </c>
      <c r="BH224" s="125">
        <v>0</v>
      </c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  <c r="BR224" s="125">
        <v>0</v>
      </c>
      <c r="BS224" s="125">
        <v>24.4</v>
      </c>
      <c r="BT224" s="125">
        <v>24.4</v>
      </c>
    </row>
    <row r="225" spans="1:72" s="115" customFormat="1" ht="17.25" customHeight="1">
      <c r="A225" s="123" t="s">
        <v>322</v>
      </c>
      <c r="B225" s="123" t="s">
        <v>193</v>
      </c>
      <c r="C225" s="123" t="s">
        <v>144</v>
      </c>
      <c r="D225" s="124" t="s">
        <v>375</v>
      </c>
      <c r="E225" s="125">
        <v>0</v>
      </c>
      <c r="F225" s="125">
        <v>0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 t="s">
        <v>322</v>
      </c>
      <c r="Y225" s="123" t="s">
        <v>193</v>
      </c>
      <c r="Z225" s="123" t="s">
        <v>144</v>
      </c>
      <c r="AA225" s="124" t="s">
        <v>375</v>
      </c>
      <c r="AB225" s="123">
        <v>0</v>
      </c>
      <c r="AC225" s="125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5">
        <v>0</v>
      </c>
      <c r="BE225" s="125">
        <v>0</v>
      </c>
      <c r="BF225" s="125">
        <v>0</v>
      </c>
      <c r="BG225" s="125">
        <v>0</v>
      </c>
      <c r="BH225" s="125">
        <v>0</v>
      </c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  <c r="BR225" s="125">
        <v>0</v>
      </c>
      <c r="BS225" s="125">
        <v>24.4</v>
      </c>
      <c r="BT225" s="125">
        <v>24.4</v>
      </c>
    </row>
    <row r="226" spans="1:72" s="115" customFormat="1" ht="17.25" customHeight="1">
      <c r="A226" s="123"/>
      <c r="B226" s="123" t="s">
        <v>194</v>
      </c>
      <c r="C226" s="123"/>
      <c r="D226" s="124" t="s">
        <v>376</v>
      </c>
      <c r="E226" s="125">
        <v>1714.14</v>
      </c>
      <c r="F226" s="125">
        <v>0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/>
      <c r="Y226" s="123" t="s">
        <v>194</v>
      </c>
      <c r="Z226" s="123"/>
      <c r="AA226" s="124" t="s">
        <v>376</v>
      </c>
      <c r="AB226" s="123">
        <v>0</v>
      </c>
      <c r="AC226" s="125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5">
        <v>1714.14</v>
      </c>
      <c r="BE226" s="125">
        <v>0</v>
      </c>
      <c r="BF226" s="125">
        <v>0</v>
      </c>
      <c r="BG226" s="125">
        <v>0</v>
      </c>
      <c r="BH226" s="125">
        <v>0</v>
      </c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67.459999999999994</v>
      </c>
      <c r="BQ226" s="125">
        <v>1646.68</v>
      </c>
      <c r="BR226" s="125">
        <v>0</v>
      </c>
      <c r="BS226" s="125">
        <v>14791.8</v>
      </c>
      <c r="BT226" s="125">
        <v>16505.939999999999</v>
      </c>
    </row>
    <row r="227" spans="1:72" s="115" customFormat="1" ht="17.25" customHeight="1">
      <c r="A227" s="123" t="s">
        <v>322</v>
      </c>
      <c r="B227" s="123" t="s">
        <v>196</v>
      </c>
      <c r="C227" s="123" t="s">
        <v>137</v>
      </c>
      <c r="D227" s="124" t="s">
        <v>377</v>
      </c>
      <c r="E227" s="125">
        <v>920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0</v>
      </c>
      <c r="R227" s="125">
        <v>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322</v>
      </c>
      <c r="Y227" s="123" t="s">
        <v>196</v>
      </c>
      <c r="Z227" s="123" t="s">
        <v>137</v>
      </c>
      <c r="AA227" s="124" t="s">
        <v>377</v>
      </c>
      <c r="AB227" s="123">
        <v>0</v>
      </c>
      <c r="AC227" s="125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5">
        <v>920</v>
      </c>
      <c r="BE227" s="125">
        <v>0</v>
      </c>
      <c r="BF227" s="125">
        <v>0</v>
      </c>
      <c r="BG227" s="125">
        <v>0</v>
      </c>
      <c r="BH227" s="125">
        <v>0</v>
      </c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920</v>
      </c>
      <c r="BR227" s="125">
        <v>0</v>
      </c>
      <c r="BS227" s="125">
        <v>580</v>
      </c>
      <c r="BT227" s="125">
        <v>1500</v>
      </c>
    </row>
    <row r="228" spans="1:72" s="115" customFormat="1" ht="17.25" customHeight="1">
      <c r="A228" s="123" t="s">
        <v>322</v>
      </c>
      <c r="B228" s="123" t="s">
        <v>196</v>
      </c>
      <c r="C228" s="123" t="s">
        <v>144</v>
      </c>
      <c r="D228" s="124" t="s">
        <v>378</v>
      </c>
      <c r="E228" s="125">
        <v>726.68</v>
      </c>
      <c r="F228" s="125">
        <v>0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 t="s">
        <v>322</v>
      </c>
      <c r="Y228" s="123" t="s">
        <v>196</v>
      </c>
      <c r="Z228" s="123" t="s">
        <v>144</v>
      </c>
      <c r="AA228" s="124" t="s">
        <v>378</v>
      </c>
      <c r="AB228" s="123">
        <v>0</v>
      </c>
      <c r="AC228" s="125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5">
        <v>726.68</v>
      </c>
      <c r="BE228" s="125">
        <v>0</v>
      </c>
      <c r="BF228" s="125">
        <v>0</v>
      </c>
      <c r="BG228" s="125">
        <v>0</v>
      </c>
      <c r="BH228" s="125">
        <v>0</v>
      </c>
      <c r="BI228" s="125">
        <v>0</v>
      </c>
      <c r="BJ228" s="125">
        <v>0</v>
      </c>
      <c r="BK228" s="125">
        <v>0</v>
      </c>
      <c r="BL228" s="125">
        <v>0</v>
      </c>
      <c r="BM228" s="125">
        <v>0</v>
      </c>
      <c r="BN228" s="125">
        <v>0</v>
      </c>
      <c r="BO228" s="125">
        <v>0</v>
      </c>
      <c r="BP228" s="125">
        <v>0</v>
      </c>
      <c r="BQ228" s="125">
        <v>726.68</v>
      </c>
      <c r="BR228" s="125">
        <v>0</v>
      </c>
      <c r="BS228" s="125">
        <v>14211.8</v>
      </c>
      <c r="BT228" s="125">
        <v>14938.48</v>
      </c>
    </row>
    <row r="229" spans="1:72" s="115" customFormat="1" ht="17.25" customHeight="1">
      <c r="A229" s="123" t="s">
        <v>322</v>
      </c>
      <c r="B229" s="123" t="s">
        <v>196</v>
      </c>
      <c r="C229" s="123" t="s">
        <v>153</v>
      </c>
      <c r="D229" s="124" t="s">
        <v>379</v>
      </c>
      <c r="E229" s="125">
        <v>67.459999999999994</v>
      </c>
      <c r="F229" s="125">
        <v>0</v>
      </c>
      <c r="G229" s="125">
        <v>0</v>
      </c>
      <c r="H229" s="125"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>
        <v>0</v>
      </c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322</v>
      </c>
      <c r="Y229" s="123" t="s">
        <v>196</v>
      </c>
      <c r="Z229" s="123" t="s">
        <v>153</v>
      </c>
      <c r="AA229" s="124" t="s">
        <v>379</v>
      </c>
      <c r="AB229" s="123">
        <v>0</v>
      </c>
      <c r="AC229" s="125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5">
        <v>67.459999999999994</v>
      </c>
      <c r="BE229" s="125">
        <v>0</v>
      </c>
      <c r="BF229" s="125">
        <v>0</v>
      </c>
      <c r="BG229" s="125">
        <v>0</v>
      </c>
      <c r="BH229" s="125">
        <v>0</v>
      </c>
      <c r="BI229" s="125">
        <v>0</v>
      </c>
      <c r="BJ229" s="125">
        <v>0</v>
      </c>
      <c r="BK229" s="125">
        <v>0</v>
      </c>
      <c r="BL229" s="125">
        <v>0</v>
      </c>
      <c r="BM229" s="125">
        <v>0</v>
      </c>
      <c r="BN229" s="125">
        <v>0</v>
      </c>
      <c r="BO229" s="125">
        <v>0</v>
      </c>
      <c r="BP229" s="125">
        <v>67.459999999999994</v>
      </c>
      <c r="BQ229" s="125">
        <v>0</v>
      </c>
      <c r="BR229" s="125">
        <v>0</v>
      </c>
      <c r="BS229" s="125">
        <v>0</v>
      </c>
      <c r="BT229" s="125">
        <v>67.459999999999994</v>
      </c>
    </row>
    <row r="230" spans="1:72" s="115" customFormat="1" ht="17.25" customHeight="1">
      <c r="A230" s="123"/>
      <c r="B230" s="123" t="s">
        <v>380</v>
      </c>
      <c r="C230" s="123"/>
      <c r="D230" s="124" t="s">
        <v>381</v>
      </c>
      <c r="E230" s="125">
        <v>1820</v>
      </c>
      <c r="F230" s="125">
        <v>1820</v>
      </c>
      <c r="G230" s="125">
        <v>0</v>
      </c>
      <c r="H230" s="125"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>
        <v>0</v>
      </c>
      <c r="R230" s="125">
        <v>0</v>
      </c>
      <c r="S230" s="125">
        <v>0</v>
      </c>
      <c r="T230" s="125">
        <v>1820</v>
      </c>
      <c r="U230" s="125">
        <v>0</v>
      </c>
      <c r="V230" s="125">
        <v>0</v>
      </c>
      <c r="W230" s="125">
        <v>0</v>
      </c>
      <c r="X230" s="123"/>
      <c r="Y230" s="123" t="s">
        <v>380</v>
      </c>
      <c r="Z230" s="123"/>
      <c r="AA230" s="124" t="s">
        <v>381</v>
      </c>
      <c r="AB230" s="123">
        <v>0</v>
      </c>
      <c r="AC230" s="125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5">
        <v>0</v>
      </c>
      <c r="BE230" s="125">
        <v>0</v>
      </c>
      <c r="BF230" s="125">
        <v>0</v>
      </c>
      <c r="BG230" s="125">
        <v>0</v>
      </c>
      <c r="BH230" s="125">
        <v>0</v>
      </c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  <c r="BR230" s="125">
        <v>0</v>
      </c>
      <c r="BS230" s="125">
        <v>0</v>
      </c>
      <c r="BT230" s="125">
        <v>1820</v>
      </c>
    </row>
    <row r="231" spans="1:72" s="115" customFormat="1" ht="17.25" customHeight="1">
      <c r="A231" s="123" t="s">
        <v>322</v>
      </c>
      <c r="B231" s="123" t="s">
        <v>382</v>
      </c>
      <c r="C231" s="123" t="s">
        <v>137</v>
      </c>
      <c r="D231" s="124" t="s">
        <v>383</v>
      </c>
      <c r="E231" s="125">
        <v>420</v>
      </c>
      <c r="F231" s="125">
        <v>420</v>
      </c>
      <c r="G231" s="125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>
        <v>0</v>
      </c>
      <c r="R231" s="125">
        <v>0</v>
      </c>
      <c r="S231" s="125">
        <v>0</v>
      </c>
      <c r="T231" s="125">
        <v>420</v>
      </c>
      <c r="U231" s="125">
        <v>0</v>
      </c>
      <c r="V231" s="125">
        <v>0</v>
      </c>
      <c r="W231" s="125">
        <v>0</v>
      </c>
      <c r="X231" s="123" t="s">
        <v>322</v>
      </c>
      <c r="Y231" s="123" t="s">
        <v>382</v>
      </c>
      <c r="Z231" s="123" t="s">
        <v>137</v>
      </c>
      <c r="AA231" s="124" t="s">
        <v>383</v>
      </c>
      <c r="AB231" s="123">
        <v>0</v>
      </c>
      <c r="AC231" s="125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5">
        <v>0</v>
      </c>
      <c r="BE231" s="125">
        <v>0</v>
      </c>
      <c r="BF231" s="125">
        <v>0</v>
      </c>
      <c r="BG231" s="125">
        <v>0</v>
      </c>
      <c r="BH231" s="125">
        <v>0</v>
      </c>
      <c r="BI231" s="125">
        <v>0</v>
      </c>
      <c r="BJ231" s="125">
        <v>0</v>
      </c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P231" s="125">
        <v>0</v>
      </c>
      <c r="BQ231" s="125">
        <v>0</v>
      </c>
      <c r="BR231" s="125">
        <v>0</v>
      </c>
      <c r="BS231" s="125">
        <v>0</v>
      </c>
      <c r="BT231" s="125">
        <v>420</v>
      </c>
    </row>
    <row r="232" spans="1:72" s="115" customFormat="1" ht="17.25" customHeight="1">
      <c r="A232" s="123" t="s">
        <v>322</v>
      </c>
      <c r="B232" s="123" t="s">
        <v>382</v>
      </c>
      <c r="C232" s="123" t="s">
        <v>144</v>
      </c>
      <c r="D232" s="124" t="s">
        <v>384</v>
      </c>
      <c r="E232" s="125">
        <v>1000</v>
      </c>
      <c r="F232" s="125">
        <v>1000</v>
      </c>
      <c r="G232" s="125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>
        <v>0</v>
      </c>
      <c r="R232" s="125">
        <v>0</v>
      </c>
      <c r="S232" s="125">
        <v>0</v>
      </c>
      <c r="T232" s="125">
        <v>1000</v>
      </c>
      <c r="U232" s="125">
        <v>0</v>
      </c>
      <c r="V232" s="125">
        <v>0</v>
      </c>
      <c r="W232" s="125">
        <v>0</v>
      </c>
      <c r="X232" s="123" t="s">
        <v>322</v>
      </c>
      <c r="Y232" s="123" t="s">
        <v>382</v>
      </c>
      <c r="Z232" s="123" t="s">
        <v>144</v>
      </c>
      <c r="AA232" s="124" t="s">
        <v>384</v>
      </c>
      <c r="AB232" s="123">
        <v>0</v>
      </c>
      <c r="AC232" s="125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5">
        <v>0</v>
      </c>
      <c r="BE232" s="125">
        <v>0</v>
      </c>
      <c r="BF232" s="125">
        <v>0</v>
      </c>
      <c r="BG232" s="125">
        <v>0</v>
      </c>
      <c r="BH232" s="125">
        <v>0</v>
      </c>
      <c r="BI232" s="125">
        <v>0</v>
      </c>
      <c r="BJ232" s="125">
        <v>0</v>
      </c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125">
        <v>0</v>
      </c>
      <c r="BQ232" s="125">
        <v>0</v>
      </c>
      <c r="BR232" s="125">
        <v>0</v>
      </c>
      <c r="BS232" s="125">
        <v>0</v>
      </c>
      <c r="BT232" s="125">
        <v>1000</v>
      </c>
    </row>
    <row r="233" spans="1:72" s="115" customFormat="1" ht="17.25" customHeight="1">
      <c r="A233" s="123" t="s">
        <v>322</v>
      </c>
      <c r="B233" s="123" t="s">
        <v>382</v>
      </c>
      <c r="C233" s="123" t="s">
        <v>148</v>
      </c>
      <c r="D233" s="124" t="s">
        <v>385</v>
      </c>
      <c r="E233" s="125">
        <v>400</v>
      </c>
      <c r="F233" s="125">
        <v>400</v>
      </c>
      <c r="G233" s="125">
        <v>0</v>
      </c>
      <c r="H233" s="125"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>
        <v>0</v>
      </c>
      <c r="R233" s="125">
        <v>0</v>
      </c>
      <c r="S233" s="125">
        <v>0</v>
      </c>
      <c r="T233" s="125">
        <v>400</v>
      </c>
      <c r="U233" s="125">
        <v>0</v>
      </c>
      <c r="V233" s="125">
        <v>0</v>
      </c>
      <c r="W233" s="125">
        <v>0</v>
      </c>
      <c r="X233" s="123" t="s">
        <v>322</v>
      </c>
      <c r="Y233" s="123" t="s">
        <v>382</v>
      </c>
      <c r="Z233" s="123" t="s">
        <v>148</v>
      </c>
      <c r="AA233" s="124" t="s">
        <v>385</v>
      </c>
      <c r="AB233" s="123">
        <v>0</v>
      </c>
      <c r="AC233" s="125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5">
        <v>0</v>
      </c>
      <c r="BE233" s="125">
        <v>0</v>
      </c>
      <c r="BF233" s="125">
        <v>0</v>
      </c>
      <c r="BG233" s="125">
        <v>0</v>
      </c>
      <c r="BH233" s="125">
        <v>0</v>
      </c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  <c r="BR233" s="125">
        <v>0</v>
      </c>
      <c r="BS233" s="125">
        <v>0</v>
      </c>
      <c r="BT233" s="125">
        <v>400</v>
      </c>
    </row>
    <row r="234" spans="1:72" s="115" customFormat="1" ht="17.25" customHeight="1">
      <c r="A234" s="123"/>
      <c r="B234" s="123" t="s">
        <v>198</v>
      </c>
      <c r="C234" s="123"/>
      <c r="D234" s="124" t="s">
        <v>386</v>
      </c>
      <c r="E234" s="125">
        <v>193.33</v>
      </c>
      <c r="F234" s="125">
        <v>0</v>
      </c>
      <c r="G234" s="125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/>
      <c r="Y234" s="123" t="s">
        <v>198</v>
      </c>
      <c r="Z234" s="123"/>
      <c r="AA234" s="124" t="s">
        <v>386</v>
      </c>
      <c r="AB234" s="123">
        <v>0</v>
      </c>
      <c r="AC234" s="125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5">
        <v>193.33</v>
      </c>
      <c r="BE234" s="125">
        <v>0</v>
      </c>
      <c r="BF234" s="125">
        <v>0</v>
      </c>
      <c r="BG234" s="125">
        <v>0</v>
      </c>
      <c r="BH234" s="125">
        <v>0</v>
      </c>
      <c r="BI234" s="125">
        <v>0</v>
      </c>
      <c r="BJ234" s="125">
        <v>193.33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  <c r="BR234" s="125">
        <v>1031.3800000000001</v>
      </c>
      <c r="BS234" s="125">
        <v>0</v>
      </c>
      <c r="BT234" s="125">
        <v>1224.71</v>
      </c>
    </row>
    <row r="235" spans="1:72" s="115" customFormat="1" ht="17.25" customHeight="1">
      <c r="A235" s="123" t="s">
        <v>322</v>
      </c>
      <c r="B235" s="123" t="s">
        <v>200</v>
      </c>
      <c r="C235" s="123" t="s">
        <v>137</v>
      </c>
      <c r="D235" s="124" t="s">
        <v>141</v>
      </c>
      <c r="E235" s="125">
        <v>0</v>
      </c>
      <c r="F235" s="125">
        <v>0</v>
      </c>
      <c r="G235" s="125">
        <v>0</v>
      </c>
      <c r="H235" s="125"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 t="s">
        <v>322</v>
      </c>
      <c r="Y235" s="123" t="s">
        <v>200</v>
      </c>
      <c r="Z235" s="123" t="s">
        <v>137</v>
      </c>
      <c r="AA235" s="124" t="s">
        <v>141</v>
      </c>
      <c r="AB235" s="123">
        <v>0</v>
      </c>
      <c r="AC235" s="125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5">
        <v>0</v>
      </c>
      <c r="BE235" s="125">
        <v>0</v>
      </c>
      <c r="BF235" s="125">
        <v>0</v>
      </c>
      <c r="BG235" s="125">
        <v>0</v>
      </c>
      <c r="BH235" s="125">
        <v>0</v>
      </c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  <c r="BR235" s="125">
        <v>369</v>
      </c>
      <c r="BS235" s="125">
        <v>0</v>
      </c>
      <c r="BT235" s="125">
        <v>369</v>
      </c>
    </row>
    <row r="236" spans="1:72" s="115" customFormat="1" ht="17.25" customHeight="1">
      <c r="A236" s="123" t="s">
        <v>322</v>
      </c>
      <c r="B236" s="123" t="s">
        <v>200</v>
      </c>
      <c r="C236" s="123" t="s">
        <v>155</v>
      </c>
      <c r="D236" s="124" t="s">
        <v>387</v>
      </c>
      <c r="E236" s="125">
        <v>0</v>
      </c>
      <c r="F236" s="125">
        <v>0</v>
      </c>
      <c r="G236" s="125">
        <v>0</v>
      </c>
      <c r="H236" s="125"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322</v>
      </c>
      <c r="Y236" s="123" t="s">
        <v>200</v>
      </c>
      <c r="Z236" s="123" t="s">
        <v>155</v>
      </c>
      <c r="AA236" s="124" t="s">
        <v>387</v>
      </c>
      <c r="AB236" s="123">
        <v>0</v>
      </c>
      <c r="AC236" s="125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5">
        <v>0</v>
      </c>
      <c r="BE236" s="125">
        <v>0</v>
      </c>
      <c r="BF236" s="125">
        <v>0</v>
      </c>
      <c r="BG236" s="125">
        <v>0</v>
      </c>
      <c r="BH236" s="125">
        <v>0</v>
      </c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  <c r="BR236" s="125">
        <v>648.38</v>
      </c>
      <c r="BS236" s="125">
        <v>0</v>
      </c>
      <c r="BT236" s="125">
        <v>648.38</v>
      </c>
    </row>
    <row r="237" spans="1:72" s="115" customFormat="1" ht="17.25" customHeight="1">
      <c r="A237" s="123" t="s">
        <v>322</v>
      </c>
      <c r="B237" s="123" t="s">
        <v>200</v>
      </c>
      <c r="C237" s="123" t="s">
        <v>153</v>
      </c>
      <c r="D237" s="124" t="s">
        <v>388</v>
      </c>
      <c r="E237" s="125">
        <v>193.33</v>
      </c>
      <c r="F237" s="125">
        <v>0</v>
      </c>
      <c r="G237" s="125">
        <v>0</v>
      </c>
      <c r="H237" s="125"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>
        <v>0</v>
      </c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 t="s">
        <v>322</v>
      </c>
      <c r="Y237" s="123" t="s">
        <v>200</v>
      </c>
      <c r="Z237" s="123" t="s">
        <v>153</v>
      </c>
      <c r="AA237" s="124" t="s">
        <v>388</v>
      </c>
      <c r="AB237" s="123">
        <v>0</v>
      </c>
      <c r="AC237" s="125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5">
        <v>193.33</v>
      </c>
      <c r="BE237" s="125">
        <v>0</v>
      </c>
      <c r="BF237" s="125">
        <v>0</v>
      </c>
      <c r="BG237" s="125">
        <v>0</v>
      </c>
      <c r="BH237" s="125">
        <v>0</v>
      </c>
      <c r="BI237" s="125">
        <v>0</v>
      </c>
      <c r="BJ237" s="125">
        <v>193.33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  <c r="BR237" s="125">
        <v>14</v>
      </c>
      <c r="BS237" s="125">
        <v>0</v>
      </c>
      <c r="BT237" s="125">
        <v>207.33</v>
      </c>
    </row>
    <row r="238" spans="1:72" s="115" customFormat="1" ht="17.25" customHeight="1">
      <c r="A238" s="123"/>
      <c r="B238" s="123" t="s">
        <v>202</v>
      </c>
      <c r="C238" s="123"/>
      <c r="D238" s="124" t="s">
        <v>389</v>
      </c>
      <c r="E238" s="125">
        <v>0</v>
      </c>
      <c r="F238" s="125">
        <v>0</v>
      </c>
      <c r="G238" s="125">
        <v>0</v>
      </c>
      <c r="H238" s="125"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>
        <v>0</v>
      </c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/>
      <c r="Y238" s="123" t="s">
        <v>202</v>
      </c>
      <c r="Z238" s="123"/>
      <c r="AA238" s="124" t="s">
        <v>389</v>
      </c>
      <c r="AB238" s="123">
        <v>0</v>
      </c>
      <c r="AC238" s="125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5">
        <v>0</v>
      </c>
      <c r="BE238" s="125">
        <v>0</v>
      </c>
      <c r="BF238" s="125">
        <v>0</v>
      </c>
      <c r="BG238" s="125">
        <v>0</v>
      </c>
      <c r="BH238" s="125">
        <v>0</v>
      </c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  <c r="BR238" s="125">
        <v>0</v>
      </c>
      <c r="BS238" s="125">
        <v>47.6</v>
      </c>
      <c r="BT238" s="125">
        <v>47.6</v>
      </c>
    </row>
    <row r="239" spans="1:72" s="115" customFormat="1" ht="17.25" customHeight="1">
      <c r="A239" s="123" t="s">
        <v>322</v>
      </c>
      <c r="B239" s="123" t="s">
        <v>204</v>
      </c>
      <c r="C239" s="123" t="s">
        <v>137</v>
      </c>
      <c r="D239" s="124" t="s">
        <v>390</v>
      </c>
      <c r="E239" s="125">
        <v>0</v>
      </c>
      <c r="F239" s="125">
        <v>0</v>
      </c>
      <c r="G239" s="125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0</v>
      </c>
      <c r="M239" s="125">
        <v>0</v>
      </c>
      <c r="N239" s="125">
        <v>0</v>
      </c>
      <c r="O239" s="125">
        <v>0</v>
      </c>
      <c r="P239" s="125">
        <v>0</v>
      </c>
      <c r="Q239" s="125">
        <v>0</v>
      </c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322</v>
      </c>
      <c r="Y239" s="123" t="s">
        <v>204</v>
      </c>
      <c r="Z239" s="123" t="s">
        <v>137</v>
      </c>
      <c r="AA239" s="124" t="s">
        <v>390</v>
      </c>
      <c r="AB239" s="123">
        <v>0</v>
      </c>
      <c r="AC239" s="125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5">
        <v>0</v>
      </c>
      <c r="BE239" s="125">
        <v>0</v>
      </c>
      <c r="BF239" s="125">
        <v>0</v>
      </c>
      <c r="BG239" s="125">
        <v>0</v>
      </c>
      <c r="BH239" s="125">
        <v>0</v>
      </c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  <c r="BR239" s="125">
        <v>0</v>
      </c>
      <c r="BS239" s="125">
        <v>47.6</v>
      </c>
      <c r="BT239" s="125">
        <v>47.6</v>
      </c>
    </row>
    <row r="240" spans="1:72" s="115" customFormat="1" ht="17.25" customHeight="1">
      <c r="A240" s="123"/>
      <c r="B240" s="123" t="s">
        <v>391</v>
      </c>
      <c r="C240" s="123"/>
      <c r="D240" s="124" t="s">
        <v>392</v>
      </c>
      <c r="E240" s="125">
        <v>240</v>
      </c>
      <c r="F240" s="125">
        <v>0</v>
      </c>
      <c r="G240" s="125">
        <v>0</v>
      </c>
      <c r="H240" s="125">
        <v>0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5">
        <v>0</v>
      </c>
      <c r="Q240" s="125">
        <v>0</v>
      </c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391</v>
      </c>
      <c r="Z240" s="123"/>
      <c r="AA240" s="124" t="s">
        <v>392</v>
      </c>
      <c r="AB240" s="123">
        <v>0</v>
      </c>
      <c r="AC240" s="125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5">
        <v>240</v>
      </c>
      <c r="BE240" s="125">
        <v>0</v>
      </c>
      <c r="BF240" s="125">
        <v>0</v>
      </c>
      <c r="BG240" s="125">
        <v>0</v>
      </c>
      <c r="BH240" s="125">
        <v>0</v>
      </c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240</v>
      </c>
      <c r="BQ240" s="125">
        <v>0</v>
      </c>
      <c r="BR240" s="125">
        <v>0</v>
      </c>
      <c r="BS240" s="125">
        <v>0</v>
      </c>
      <c r="BT240" s="125">
        <v>240</v>
      </c>
    </row>
    <row r="241" spans="1:72" s="115" customFormat="1" ht="17.25" customHeight="1">
      <c r="A241" s="123" t="s">
        <v>322</v>
      </c>
      <c r="B241" s="123" t="s">
        <v>393</v>
      </c>
      <c r="C241" s="123" t="s">
        <v>153</v>
      </c>
      <c r="D241" s="124" t="s">
        <v>394</v>
      </c>
      <c r="E241" s="125">
        <v>240</v>
      </c>
      <c r="F241" s="125">
        <v>0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322</v>
      </c>
      <c r="Y241" s="123" t="s">
        <v>393</v>
      </c>
      <c r="Z241" s="123" t="s">
        <v>153</v>
      </c>
      <c r="AA241" s="124" t="s">
        <v>394</v>
      </c>
      <c r="AB241" s="123">
        <v>0</v>
      </c>
      <c r="AC241" s="125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5">
        <v>240</v>
      </c>
      <c r="BE241" s="125">
        <v>0</v>
      </c>
      <c r="BF241" s="125">
        <v>0</v>
      </c>
      <c r="BG241" s="125">
        <v>0</v>
      </c>
      <c r="BH241" s="125">
        <v>0</v>
      </c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240</v>
      </c>
      <c r="BQ241" s="125">
        <v>0</v>
      </c>
      <c r="BR241" s="125">
        <v>0</v>
      </c>
      <c r="BS241" s="125">
        <v>0</v>
      </c>
      <c r="BT241" s="125">
        <v>240</v>
      </c>
    </row>
    <row r="242" spans="1:72" s="115" customFormat="1" ht="17.25" customHeight="1">
      <c r="A242" s="123"/>
      <c r="B242" s="123" t="s">
        <v>153</v>
      </c>
      <c r="C242" s="123"/>
      <c r="D242" s="124" t="s">
        <v>395</v>
      </c>
      <c r="E242" s="125">
        <v>98.04</v>
      </c>
      <c r="F242" s="125">
        <v>0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0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153</v>
      </c>
      <c r="Z242" s="123"/>
      <c r="AA242" s="124" t="s">
        <v>395</v>
      </c>
      <c r="AB242" s="123">
        <v>0</v>
      </c>
      <c r="AC242" s="125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5">
        <v>98.04</v>
      </c>
      <c r="BE242" s="125">
        <v>0</v>
      </c>
      <c r="BF242" s="125">
        <v>0</v>
      </c>
      <c r="BG242" s="125">
        <v>0</v>
      </c>
      <c r="BH242" s="125">
        <v>44.04</v>
      </c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54</v>
      </c>
      <c r="BR242" s="125">
        <v>68.86</v>
      </c>
      <c r="BS242" s="125">
        <v>410.3</v>
      </c>
      <c r="BT242" s="125">
        <v>577.20000000000005</v>
      </c>
    </row>
    <row r="243" spans="1:72" s="115" customFormat="1" ht="17.25" customHeight="1">
      <c r="A243" s="123" t="s">
        <v>322</v>
      </c>
      <c r="B243" s="123" t="s">
        <v>259</v>
      </c>
      <c r="C243" s="123" t="s">
        <v>137</v>
      </c>
      <c r="D243" s="124" t="s">
        <v>396</v>
      </c>
      <c r="E243" s="125">
        <v>98.04</v>
      </c>
      <c r="F243" s="125">
        <v>0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322</v>
      </c>
      <c r="Y243" s="123" t="s">
        <v>259</v>
      </c>
      <c r="Z243" s="123" t="s">
        <v>137</v>
      </c>
      <c r="AA243" s="124" t="s">
        <v>396</v>
      </c>
      <c r="AB243" s="123">
        <v>0</v>
      </c>
      <c r="AC243" s="125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5">
        <v>98.04</v>
      </c>
      <c r="BE243" s="125">
        <v>0</v>
      </c>
      <c r="BF243" s="125">
        <v>0</v>
      </c>
      <c r="BG243" s="125">
        <v>0</v>
      </c>
      <c r="BH243" s="125">
        <v>44.04</v>
      </c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54</v>
      </c>
      <c r="BR243" s="125">
        <v>68.86</v>
      </c>
      <c r="BS243" s="125">
        <v>410.3</v>
      </c>
      <c r="BT243" s="125">
        <v>577.20000000000005</v>
      </c>
    </row>
    <row r="244" spans="1:72" s="115" customFormat="1" ht="17.25" customHeight="1">
      <c r="A244" s="123" t="s">
        <v>397</v>
      </c>
      <c r="B244" s="123"/>
      <c r="C244" s="123"/>
      <c r="D244" s="124" t="s">
        <v>398</v>
      </c>
      <c r="E244" s="125">
        <v>16433.39</v>
      </c>
      <c r="F244" s="125">
        <v>9836.82</v>
      </c>
      <c r="G244" s="125">
        <v>1159.92</v>
      </c>
      <c r="H244" s="125">
        <v>389.53</v>
      </c>
      <c r="I244" s="125">
        <v>303.75</v>
      </c>
      <c r="J244" s="125">
        <v>0</v>
      </c>
      <c r="K244" s="125">
        <v>85.78</v>
      </c>
      <c r="L244" s="125">
        <v>0</v>
      </c>
      <c r="M244" s="125">
        <v>96.66</v>
      </c>
      <c r="N244" s="125">
        <v>0</v>
      </c>
      <c r="O244" s="125">
        <v>1671.65</v>
      </c>
      <c r="P244" s="125">
        <v>0</v>
      </c>
      <c r="Q244" s="125">
        <v>0</v>
      </c>
      <c r="R244" s="125">
        <v>6519.06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397</v>
      </c>
      <c r="Y244" s="123"/>
      <c r="Z244" s="123"/>
      <c r="AA244" s="124" t="s">
        <v>398</v>
      </c>
      <c r="AB244" s="123">
        <v>393.46</v>
      </c>
      <c r="AC244" s="125">
        <f>AC245+AC248+AC251+AC254+AC262+AC264+AC268+AC271+AC274+AC278+AC280+AC284</f>
        <v>57.99</v>
      </c>
      <c r="AD244" s="125">
        <f t="shared" ref="AD244:BC244" si="39">AD245+AD248+AD251+AD254+AD262+AD264+AD268+AD271+AD274+AD278+AD280+AD284</f>
        <v>9.25</v>
      </c>
      <c r="AE244" s="125">
        <f t="shared" si="39"/>
        <v>0</v>
      </c>
      <c r="AF244" s="125">
        <f t="shared" si="39"/>
        <v>0.04</v>
      </c>
      <c r="AG244" s="125">
        <f t="shared" si="39"/>
        <v>8.75</v>
      </c>
      <c r="AH244" s="125">
        <f t="shared" si="39"/>
        <v>17.850000000000001</v>
      </c>
      <c r="AI244" s="125">
        <f t="shared" si="39"/>
        <v>4.05</v>
      </c>
      <c r="AJ244" s="125">
        <f t="shared" si="39"/>
        <v>0</v>
      </c>
      <c r="AK244" s="125">
        <f t="shared" si="39"/>
        <v>0.5</v>
      </c>
      <c r="AL244" s="125">
        <f t="shared" si="39"/>
        <v>32.549999999999997</v>
      </c>
      <c r="AM244" s="125">
        <f t="shared" si="39"/>
        <v>0</v>
      </c>
      <c r="AN244" s="125">
        <f t="shared" si="39"/>
        <v>16.05</v>
      </c>
      <c r="AO244" s="125">
        <f t="shared" si="39"/>
        <v>1</v>
      </c>
      <c r="AP244" s="125">
        <f t="shared" si="39"/>
        <v>0.6</v>
      </c>
      <c r="AQ244" s="125">
        <f t="shared" si="39"/>
        <v>4.05</v>
      </c>
      <c r="AR244" s="125">
        <f t="shared" si="39"/>
        <v>27.3</v>
      </c>
      <c r="AS244" s="125">
        <f t="shared" si="39"/>
        <v>0.05</v>
      </c>
      <c r="AT244" s="125">
        <f t="shared" si="39"/>
        <v>0</v>
      </c>
      <c r="AU244" s="125">
        <f t="shared" si="39"/>
        <v>1</v>
      </c>
      <c r="AV244" s="125">
        <f t="shared" si="39"/>
        <v>3.55</v>
      </c>
      <c r="AW244" s="125">
        <f t="shared" si="39"/>
        <v>0</v>
      </c>
      <c r="AX244" s="125">
        <f t="shared" si="39"/>
        <v>87.46</v>
      </c>
      <c r="AY244" s="125">
        <f t="shared" si="39"/>
        <v>3.01</v>
      </c>
      <c r="AZ244" s="125">
        <f t="shared" si="39"/>
        <v>6</v>
      </c>
      <c r="BA244" s="125">
        <f t="shared" si="39"/>
        <v>71.180000000000007</v>
      </c>
      <c r="BB244" s="125">
        <f t="shared" si="39"/>
        <v>0.72</v>
      </c>
      <c r="BC244" s="125">
        <f t="shared" si="39"/>
        <v>40.51</v>
      </c>
      <c r="BD244" s="125">
        <v>6203.11</v>
      </c>
      <c r="BE244" s="125">
        <v>0</v>
      </c>
      <c r="BF244" s="125">
        <v>0</v>
      </c>
      <c r="BG244" s="125">
        <v>0</v>
      </c>
      <c r="BH244" s="125">
        <v>0</v>
      </c>
      <c r="BI244" s="125">
        <v>0</v>
      </c>
      <c r="BJ244" s="125">
        <v>3.11</v>
      </c>
      <c r="BK244" s="125">
        <v>0</v>
      </c>
      <c r="BL244" s="125">
        <v>6200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  <c r="BR244" s="125">
        <v>8185.59</v>
      </c>
      <c r="BS244" s="125">
        <v>41210.81</v>
      </c>
      <c r="BT244" s="125">
        <v>65829.789999999994</v>
      </c>
    </row>
    <row r="245" spans="1:72" s="115" customFormat="1" ht="17.25" customHeight="1">
      <c r="A245" s="123"/>
      <c r="B245" s="123" t="s">
        <v>137</v>
      </c>
      <c r="C245" s="123"/>
      <c r="D245" s="124" t="s">
        <v>399</v>
      </c>
      <c r="E245" s="125">
        <v>459.8</v>
      </c>
      <c r="F245" s="125">
        <v>384.3</v>
      </c>
      <c r="G245" s="125">
        <v>182.1</v>
      </c>
      <c r="H245" s="125">
        <v>187.03</v>
      </c>
      <c r="I245" s="125">
        <v>101.25</v>
      </c>
      <c r="J245" s="125">
        <v>0</v>
      </c>
      <c r="K245" s="125">
        <v>85.78</v>
      </c>
      <c r="L245" s="125">
        <v>0</v>
      </c>
      <c r="M245" s="125">
        <v>15.17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137</v>
      </c>
      <c r="Z245" s="123"/>
      <c r="AA245" s="124" t="s">
        <v>399</v>
      </c>
      <c r="AB245" s="123">
        <v>73.3</v>
      </c>
      <c r="AC245" s="125">
        <f>SUM(AC246:AC247)</f>
        <v>4.84</v>
      </c>
      <c r="AD245" s="125">
        <f t="shared" ref="AD245:BC245" si="40">SUM(AD246:AD247)</f>
        <v>0</v>
      </c>
      <c r="AE245" s="125">
        <f t="shared" si="40"/>
        <v>0</v>
      </c>
      <c r="AF245" s="125">
        <f t="shared" si="40"/>
        <v>0</v>
      </c>
      <c r="AG245" s="125">
        <f t="shared" si="40"/>
        <v>0</v>
      </c>
      <c r="AH245" s="125">
        <f t="shared" si="40"/>
        <v>0.3</v>
      </c>
      <c r="AI245" s="125">
        <f t="shared" si="40"/>
        <v>0</v>
      </c>
      <c r="AJ245" s="125">
        <f t="shared" si="40"/>
        <v>0</v>
      </c>
      <c r="AK245" s="125">
        <f t="shared" si="40"/>
        <v>0</v>
      </c>
      <c r="AL245" s="125">
        <f t="shared" si="40"/>
        <v>6.1</v>
      </c>
      <c r="AM245" s="125">
        <f t="shared" si="40"/>
        <v>0</v>
      </c>
      <c r="AN245" s="125">
        <f t="shared" si="40"/>
        <v>0</v>
      </c>
      <c r="AO245" s="125">
        <f t="shared" si="40"/>
        <v>0</v>
      </c>
      <c r="AP245" s="125">
        <f t="shared" si="40"/>
        <v>0</v>
      </c>
      <c r="AQ245" s="125">
        <f t="shared" si="40"/>
        <v>0</v>
      </c>
      <c r="AR245" s="125">
        <f t="shared" si="40"/>
        <v>15</v>
      </c>
      <c r="AS245" s="125">
        <f t="shared" si="40"/>
        <v>0</v>
      </c>
      <c r="AT245" s="125">
        <f t="shared" si="40"/>
        <v>0</v>
      </c>
      <c r="AU245" s="125">
        <f t="shared" si="40"/>
        <v>0</v>
      </c>
      <c r="AV245" s="125">
        <f t="shared" si="40"/>
        <v>0</v>
      </c>
      <c r="AW245" s="125">
        <f t="shared" si="40"/>
        <v>0</v>
      </c>
      <c r="AX245" s="125">
        <f t="shared" si="40"/>
        <v>20</v>
      </c>
      <c r="AY245" s="125">
        <f t="shared" si="40"/>
        <v>0</v>
      </c>
      <c r="AZ245" s="125">
        <f t="shared" si="40"/>
        <v>0</v>
      </c>
      <c r="BA245" s="125">
        <f t="shared" si="40"/>
        <v>27.06</v>
      </c>
      <c r="BB245" s="125">
        <f t="shared" si="40"/>
        <v>0</v>
      </c>
      <c r="BC245" s="125">
        <f t="shared" si="40"/>
        <v>0</v>
      </c>
      <c r="BD245" s="125">
        <v>2.19</v>
      </c>
      <c r="BE245" s="125">
        <v>0</v>
      </c>
      <c r="BF245" s="125">
        <v>0</v>
      </c>
      <c r="BG245" s="125">
        <v>0</v>
      </c>
      <c r="BH245" s="125">
        <v>0</v>
      </c>
      <c r="BI245" s="125">
        <v>0</v>
      </c>
      <c r="BJ245" s="125">
        <v>2.19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  <c r="BR245" s="125">
        <v>150</v>
      </c>
      <c r="BS245" s="125">
        <v>1433.53</v>
      </c>
      <c r="BT245" s="125">
        <v>2043.33</v>
      </c>
    </row>
    <row r="246" spans="1:72" s="115" customFormat="1" ht="17.25" customHeight="1">
      <c r="A246" s="123" t="s">
        <v>400</v>
      </c>
      <c r="B246" s="123" t="s">
        <v>140</v>
      </c>
      <c r="C246" s="123" t="s">
        <v>137</v>
      </c>
      <c r="D246" s="124" t="s">
        <v>141</v>
      </c>
      <c r="E246" s="125">
        <v>459.8</v>
      </c>
      <c r="F246" s="125">
        <v>384.3</v>
      </c>
      <c r="G246" s="125">
        <v>182.1</v>
      </c>
      <c r="H246" s="125">
        <v>187.03</v>
      </c>
      <c r="I246" s="125">
        <v>101.25</v>
      </c>
      <c r="J246" s="125">
        <v>0</v>
      </c>
      <c r="K246" s="125">
        <v>85.78</v>
      </c>
      <c r="L246" s="125">
        <v>0</v>
      </c>
      <c r="M246" s="125">
        <v>15.17</v>
      </c>
      <c r="N246" s="125">
        <v>0</v>
      </c>
      <c r="O246" s="125">
        <v>0</v>
      </c>
      <c r="P246" s="125">
        <v>0</v>
      </c>
      <c r="Q246" s="125">
        <v>0</v>
      </c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400</v>
      </c>
      <c r="Y246" s="123" t="s">
        <v>140</v>
      </c>
      <c r="Z246" s="123" t="s">
        <v>137</v>
      </c>
      <c r="AA246" s="124" t="s">
        <v>141</v>
      </c>
      <c r="AB246" s="123">
        <v>73.3</v>
      </c>
      <c r="AC246" s="131">
        <v>4.84</v>
      </c>
      <c r="AD246" s="132">
        <v>0</v>
      </c>
      <c r="AE246" s="133">
        <v>0</v>
      </c>
      <c r="AF246" s="133">
        <v>0</v>
      </c>
      <c r="AG246" s="132">
        <v>0</v>
      </c>
      <c r="AH246" s="132">
        <v>0.3</v>
      </c>
      <c r="AI246" s="132">
        <v>0</v>
      </c>
      <c r="AJ246" s="132">
        <v>0</v>
      </c>
      <c r="AK246" s="132">
        <v>0</v>
      </c>
      <c r="AL246" s="132">
        <v>6.1</v>
      </c>
      <c r="AM246" s="133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15</v>
      </c>
      <c r="AS246" s="133">
        <v>0</v>
      </c>
      <c r="AT246" s="133">
        <v>0</v>
      </c>
      <c r="AU246" s="133">
        <v>0</v>
      </c>
      <c r="AV246" s="132">
        <v>0</v>
      </c>
      <c r="AW246" s="133">
        <v>0</v>
      </c>
      <c r="AX246" s="132">
        <v>20</v>
      </c>
      <c r="AY246" s="132">
        <v>0</v>
      </c>
      <c r="AZ246" s="132">
        <v>0</v>
      </c>
      <c r="BA246" s="132">
        <v>27.06</v>
      </c>
      <c r="BB246" s="132">
        <v>0</v>
      </c>
      <c r="BC246" s="132">
        <v>0</v>
      </c>
      <c r="BD246" s="125">
        <v>2.19</v>
      </c>
      <c r="BE246" s="125">
        <v>0</v>
      </c>
      <c r="BF246" s="125">
        <v>0</v>
      </c>
      <c r="BG246" s="125">
        <v>0</v>
      </c>
      <c r="BH246" s="125">
        <v>0</v>
      </c>
      <c r="BI246" s="125">
        <v>0</v>
      </c>
      <c r="BJ246" s="125">
        <v>2.19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  <c r="BR246" s="125">
        <v>120</v>
      </c>
      <c r="BS246" s="125">
        <v>0</v>
      </c>
      <c r="BT246" s="125">
        <v>579.79999999999995</v>
      </c>
    </row>
    <row r="247" spans="1:72" s="115" customFormat="1" ht="17.25" customHeight="1">
      <c r="A247" s="123" t="s">
        <v>400</v>
      </c>
      <c r="B247" s="123" t="s">
        <v>140</v>
      </c>
      <c r="C247" s="123" t="s">
        <v>153</v>
      </c>
      <c r="D247" s="124" t="s">
        <v>401</v>
      </c>
      <c r="E247" s="125">
        <v>0</v>
      </c>
      <c r="F247" s="125">
        <v>0</v>
      </c>
      <c r="G247" s="125">
        <v>0</v>
      </c>
      <c r="H247" s="125"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>
        <v>0</v>
      </c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 t="s">
        <v>400</v>
      </c>
      <c r="Y247" s="123" t="s">
        <v>140</v>
      </c>
      <c r="Z247" s="123" t="s">
        <v>153</v>
      </c>
      <c r="AA247" s="124" t="s">
        <v>401</v>
      </c>
      <c r="AB247" s="123">
        <v>0</v>
      </c>
      <c r="AC247" s="125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5">
        <v>0</v>
      </c>
      <c r="BE247" s="125">
        <v>0</v>
      </c>
      <c r="BF247" s="125">
        <v>0</v>
      </c>
      <c r="BG247" s="125">
        <v>0</v>
      </c>
      <c r="BH247" s="125">
        <v>0</v>
      </c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  <c r="BR247" s="125">
        <v>30</v>
      </c>
      <c r="BS247" s="125">
        <v>1433.53</v>
      </c>
      <c r="BT247" s="125">
        <v>1463.53</v>
      </c>
    </row>
    <row r="248" spans="1:72" s="115" customFormat="1" ht="17.25" customHeight="1">
      <c r="A248" s="123"/>
      <c r="B248" s="123" t="s">
        <v>144</v>
      </c>
      <c r="C248" s="123"/>
      <c r="D248" s="124" t="s">
        <v>402</v>
      </c>
      <c r="E248" s="125">
        <v>0</v>
      </c>
      <c r="F248" s="125">
        <v>0</v>
      </c>
      <c r="G248" s="125">
        <v>0</v>
      </c>
      <c r="H248" s="125"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/>
      <c r="Y248" s="123" t="s">
        <v>144</v>
      </c>
      <c r="Z248" s="123"/>
      <c r="AA248" s="124" t="s">
        <v>402</v>
      </c>
      <c r="AB248" s="123">
        <v>0</v>
      </c>
      <c r="AC248" s="125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5">
        <v>0</v>
      </c>
      <c r="BE248" s="125">
        <v>0</v>
      </c>
      <c r="BF248" s="125">
        <v>0</v>
      </c>
      <c r="BG248" s="125">
        <v>0</v>
      </c>
      <c r="BH248" s="125">
        <v>0</v>
      </c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  <c r="BR248" s="125">
        <v>1070</v>
      </c>
      <c r="BS248" s="125">
        <v>407.44</v>
      </c>
      <c r="BT248" s="125">
        <v>1477.44</v>
      </c>
    </row>
    <row r="249" spans="1:72" s="115" customFormat="1" ht="17.25" customHeight="1">
      <c r="A249" s="123" t="s">
        <v>400</v>
      </c>
      <c r="B249" s="123" t="s">
        <v>146</v>
      </c>
      <c r="C249" s="123" t="s">
        <v>137</v>
      </c>
      <c r="D249" s="124" t="s">
        <v>403</v>
      </c>
      <c r="E249" s="125">
        <v>0</v>
      </c>
      <c r="F249" s="125">
        <v>0</v>
      </c>
      <c r="G249" s="125">
        <v>0</v>
      </c>
      <c r="H249" s="125"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>
        <v>0</v>
      </c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 t="s">
        <v>400</v>
      </c>
      <c r="Y249" s="123" t="s">
        <v>146</v>
      </c>
      <c r="Z249" s="123" t="s">
        <v>137</v>
      </c>
      <c r="AA249" s="124" t="s">
        <v>403</v>
      </c>
      <c r="AB249" s="123">
        <v>0</v>
      </c>
      <c r="AC249" s="125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5">
        <v>0</v>
      </c>
      <c r="BE249" s="125">
        <v>0</v>
      </c>
      <c r="BF249" s="125">
        <v>0</v>
      </c>
      <c r="BG249" s="125">
        <v>0</v>
      </c>
      <c r="BH249" s="125">
        <v>0</v>
      </c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  <c r="BR249" s="125">
        <v>1070</v>
      </c>
      <c r="BS249" s="125">
        <v>0</v>
      </c>
      <c r="BT249" s="125">
        <v>1070</v>
      </c>
    </row>
    <row r="250" spans="1:72" s="115" customFormat="1" ht="17.25" customHeight="1">
      <c r="A250" s="123" t="s">
        <v>400</v>
      </c>
      <c r="B250" s="123" t="s">
        <v>146</v>
      </c>
      <c r="C250" s="123" t="s">
        <v>153</v>
      </c>
      <c r="D250" s="124" t="s">
        <v>404</v>
      </c>
      <c r="E250" s="125">
        <v>0</v>
      </c>
      <c r="F250" s="125">
        <v>0</v>
      </c>
      <c r="G250" s="125">
        <v>0</v>
      </c>
      <c r="H250" s="125"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>
        <v>0</v>
      </c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400</v>
      </c>
      <c r="Y250" s="123" t="s">
        <v>146</v>
      </c>
      <c r="Z250" s="123" t="s">
        <v>153</v>
      </c>
      <c r="AA250" s="124" t="s">
        <v>404</v>
      </c>
      <c r="AB250" s="123">
        <v>0</v>
      </c>
      <c r="AC250" s="125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5">
        <v>0</v>
      </c>
      <c r="BE250" s="125">
        <v>0</v>
      </c>
      <c r="BF250" s="125">
        <v>0</v>
      </c>
      <c r="BG250" s="125">
        <v>0</v>
      </c>
      <c r="BH250" s="125">
        <v>0</v>
      </c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  <c r="BR250" s="125">
        <v>0</v>
      </c>
      <c r="BS250" s="125">
        <v>407.44</v>
      </c>
      <c r="BT250" s="125">
        <v>407.44</v>
      </c>
    </row>
    <row r="251" spans="1:72" s="115" customFormat="1" ht="17.25" customHeight="1">
      <c r="A251" s="123"/>
      <c r="B251" s="123" t="s">
        <v>148</v>
      </c>
      <c r="C251" s="123"/>
      <c r="D251" s="124" t="s">
        <v>405</v>
      </c>
      <c r="E251" s="125">
        <v>0</v>
      </c>
      <c r="F251" s="125">
        <v>0</v>
      </c>
      <c r="G251" s="125">
        <v>0</v>
      </c>
      <c r="H251" s="125">
        <v>0</v>
      </c>
      <c r="I251" s="125">
        <v>0</v>
      </c>
      <c r="J251" s="125">
        <v>0</v>
      </c>
      <c r="K251" s="125">
        <v>0</v>
      </c>
      <c r="L251" s="125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3"/>
      <c r="Y251" s="123" t="s">
        <v>148</v>
      </c>
      <c r="Z251" s="123"/>
      <c r="AA251" s="124" t="s">
        <v>405</v>
      </c>
      <c r="AB251" s="123">
        <v>0</v>
      </c>
      <c r="AC251" s="125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5">
        <v>0</v>
      </c>
      <c r="BE251" s="125">
        <v>0</v>
      </c>
      <c r="BF251" s="125">
        <v>0</v>
      </c>
      <c r="BG251" s="125">
        <v>0</v>
      </c>
      <c r="BH251" s="125">
        <v>0</v>
      </c>
      <c r="BI251" s="125">
        <v>0</v>
      </c>
      <c r="BJ251" s="125">
        <v>0</v>
      </c>
      <c r="BK251" s="125">
        <v>0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  <c r="BR251" s="125">
        <v>1821</v>
      </c>
      <c r="BS251" s="125">
        <v>1434</v>
      </c>
      <c r="BT251" s="125">
        <v>3255</v>
      </c>
    </row>
    <row r="252" spans="1:72" s="115" customFormat="1" ht="17.25" customHeight="1">
      <c r="A252" s="123" t="s">
        <v>400</v>
      </c>
      <c r="B252" s="123" t="s">
        <v>150</v>
      </c>
      <c r="C252" s="123" t="s">
        <v>144</v>
      </c>
      <c r="D252" s="124" t="s">
        <v>406</v>
      </c>
      <c r="E252" s="125">
        <v>0</v>
      </c>
      <c r="F252" s="125">
        <v>0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3" t="s">
        <v>400</v>
      </c>
      <c r="Y252" s="123" t="s">
        <v>150</v>
      </c>
      <c r="Z252" s="123" t="s">
        <v>144</v>
      </c>
      <c r="AA252" s="124" t="s">
        <v>406</v>
      </c>
      <c r="AB252" s="123">
        <v>0</v>
      </c>
      <c r="AC252" s="125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5">
        <v>0</v>
      </c>
      <c r="BE252" s="125">
        <v>0</v>
      </c>
      <c r="BF252" s="125">
        <v>0</v>
      </c>
      <c r="BG252" s="125">
        <v>0</v>
      </c>
      <c r="BH252" s="125">
        <v>0</v>
      </c>
      <c r="BI252" s="125">
        <v>0</v>
      </c>
      <c r="BJ252" s="125">
        <v>0</v>
      </c>
      <c r="BK252" s="125">
        <v>0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  <c r="BR252" s="125">
        <v>1360</v>
      </c>
      <c r="BS252" s="125">
        <v>0</v>
      </c>
      <c r="BT252" s="125">
        <v>1360</v>
      </c>
    </row>
    <row r="253" spans="1:72" s="115" customFormat="1" ht="17.25" customHeight="1">
      <c r="A253" s="123" t="s">
        <v>400</v>
      </c>
      <c r="B253" s="123" t="s">
        <v>150</v>
      </c>
      <c r="C253" s="123" t="s">
        <v>153</v>
      </c>
      <c r="D253" s="124" t="s">
        <v>407</v>
      </c>
      <c r="E253" s="125">
        <v>0</v>
      </c>
      <c r="F253" s="125">
        <v>0</v>
      </c>
      <c r="G253" s="125">
        <v>0</v>
      </c>
      <c r="H253" s="125">
        <v>0</v>
      </c>
      <c r="I253" s="125">
        <v>0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400</v>
      </c>
      <c r="Y253" s="123" t="s">
        <v>150</v>
      </c>
      <c r="Z253" s="123" t="s">
        <v>153</v>
      </c>
      <c r="AA253" s="124" t="s">
        <v>407</v>
      </c>
      <c r="AB253" s="123">
        <v>0</v>
      </c>
      <c r="AC253" s="125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5">
        <v>0</v>
      </c>
      <c r="BE253" s="125">
        <v>0</v>
      </c>
      <c r="BF253" s="125">
        <v>0</v>
      </c>
      <c r="BG253" s="125">
        <v>0</v>
      </c>
      <c r="BH253" s="125">
        <v>0</v>
      </c>
      <c r="BI253" s="125">
        <v>0</v>
      </c>
      <c r="BJ253" s="125">
        <v>0</v>
      </c>
      <c r="BK253" s="125">
        <v>0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  <c r="BR253" s="125">
        <v>461</v>
      </c>
      <c r="BS253" s="125">
        <v>1434</v>
      </c>
      <c r="BT253" s="125">
        <v>1895</v>
      </c>
    </row>
    <row r="254" spans="1:72" s="115" customFormat="1" ht="17.25" customHeight="1">
      <c r="A254" s="123"/>
      <c r="B254" s="123" t="s">
        <v>155</v>
      </c>
      <c r="C254" s="123"/>
      <c r="D254" s="124" t="s">
        <v>408</v>
      </c>
      <c r="E254" s="125">
        <v>1728.79</v>
      </c>
      <c r="F254" s="125">
        <v>1465.89</v>
      </c>
      <c r="G254" s="125">
        <v>852.59</v>
      </c>
      <c r="H254" s="125">
        <v>130.5</v>
      </c>
      <c r="I254" s="125">
        <v>130.5</v>
      </c>
      <c r="J254" s="125">
        <v>0</v>
      </c>
      <c r="K254" s="125">
        <v>0</v>
      </c>
      <c r="L254" s="125">
        <v>0</v>
      </c>
      <c r="M254" s="125">
        <v>71.05</v>
      </c>
      <c r="N254" s="125">
        <v>0</v>
      </c>
      <c r="O254" s="125">
        <v>411.75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0</v>
      </c>
      <c r="X254" s="123"/>
      <c r="Y254" s="123" t="s">
        <v>155</v>
      </c>
      <c r="Z254" s="123"/>
      <c r="AA254" s="124" t="s">
        <v>408</v>
      </c>
      <c r="AB254" s="123">
        <v>261.98</v>
      </c>
      <c r="AC254" s="125">
        <f>SUM(AC255:AC261)</f>
        <v>36</v>
      </c>
      <c r="AD254" s="125">
        <f t="shared" ref="AD254:BC254" si="41">SUM(AD255:AD261)</f>
        <v>7.2</v>
      </c>
      <c r="AE254" s="125">
        <f t="shared" si="41"/>
        <v>0</v>
      </c>
      <c r="AF254" s="125">
        <f t="shared" si="41"/>
        <v>0.04</v>
      </c>
      <c r="AG254" s="125">
        <f t="shared" si="41"/>
        <v>7.9</v>
      </c>
      <c r="AH254" s="125">
        <f t="shared" si="41"/>
        <v>14</v>
      </c>
      <c r="AI254" s="125">
        <f t="shared" si="41"/>
        <v>3.6</v>
      </c>
      <c r="AJ254" s="125">
        <f t="shared" si="41"/>
        <v>0</v>
      </c>
      <c r="AK254" s="125">
        <f t="shared" si="41"/>
        <v>0</v>
      </c>
      <c r="AL254" s="125">
        <f t="shared" si="41"/>
        <v>15.4</v>
      </c>
      <c r="AM254" s="125">
        <f t="shared" si="41"/>
        <v>0</v>
      </c>
      <c r="AN254" s="125">
        <f t="shared" si="41"/>
        <v>14</v>
      </c>
      <c r="AO254" s="125">
        <f t="shared" si="41"/>
        <v>0</v>
      </c>
      <c r="AP254" s="125">
        <f t="shared" si="41"/>
        <v>0.5</v>
      </c>
      <c r="AQ254" s="125">
        <f t="shared" si="41"/>
        <v>4</v>
      </c>
      <c r="AR254" s="125">
        <f t="shared" si="41"/>
        <v>10.199999999999999</v>
      </c>
      <c r="AS254" s="125">
        <f t="shared" si="41"/>
        <v>0</v>
      </c>
      <c r="AT254" s="125">
        <f t="shared" si="41"/>
        <v>0</v>
      </c>
      <c r="AU254" s="125">
        <f t="shared" si="41"/>
        <v>1</v>
      </c>
      <c r="AV254" s="125">
        <f t="shared" si="41"/>
        <v>3.5</v>
      </c>
      <c r="AW254" s="125">
        <f t="shared" si="41"/>
        <v>0</v>
      </c>
      <c r="AX254" s="125">
        <f t="shared" si="41"/>
        <v>55.36</v>
      </c>
      <c r="AY254" s="125">
        <f t="shared" si="41"/>
        <v>3</v>
      </c>
      <c r="AZ254" s="125">
        <f t="shared" si="41"/>
        <v>6</v>
      </c>
      <c r="BA254" s="125">
        <f t="shared" si="41"/>
        <v>40.96</v>
      </c>
      <c r="BB254" s="125">
        <f t="shared" si="41"/>
        <v>0.72</v>
      </c>
      <c r="BC254" s="125">
        <f t="shared" si="41"/>
        <v>38.6</v>
      </c>
      <c r="BD254" s="125">
        <v>0.91</v>
      </c>
      <c r="BE254" s="125">
        <v>0</v>
      </c>
      <c r="BF254" s="125">
        <v>0</v>
      </c>
      <c r="BG254" s="125">
        <v>0</v>
      </c>
      <c r="BH254" s="125">
        <v>0</v>
      </c>
      <c r="BI254" s="125">
        <v>0</v>
      </c>
      <c r="BJ254" s="125">
        <v>0.91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  <c r="BR254" s="125">
        <v>1296.73</v>
      </c>
      <c r="BS254" s="125">
        <v>4169.32</v>
      </c>
      <c r="BT254" s="125">
        <v>7194.84</v>
      </c>
    </row>
    <row r="255" spans="1:72" s="115" customFormat="1" ht="17.25" customHeight="1">
      <c r="A255" s="123" t="s">
        <v>400</v>
      </c>
      <c r="B255" s="123" t="s">
        <v>157</v>
      </c>
      <c r="C255" s="123" t="s">
        <v>137</v>
      </c>
      <c r="D255" s="124" t="s">
        <v>409</v>
      </c>
      <c r="E255" s="125">
        <v>564.98</v>
      </c>
      <c r="F255" s="125">
        <v>497.03</v>
      </c>
      <c r="G255" s="125">
        <v>290.56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24.21</v>
      </c>
      <c r="N255" s="125">
        <v>0</v>
      </c>
      <c r="O255" s="125">
        <v>182.25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400</v>
      </c>
      <c r="Y255" s="123" t="s">
        <v>157</v>
      </c>
      <c r="Z255" s="123" t="s">
        <v>137</v>
      </c>
      <c r="AA255" s="124" t="s">
        <v>409</v>
      </c>
      <c r="AB255" s="123">
        <v>67.040000000000006</v>
      </c>
      <c r="AC255" s="131">
        <v>3</v>
      </c>
      <c r="AD255" s="132">
        <v>2</v>
      </c>
      <c r="AE255" s="133">
        <v>0</v>
      </c>
      <c r="AF255" s="133">
        <v>0.04</v>
      </c>
      <c r="AG255" s="132">
        <v>4</v>
      </c>
      <c r="AH255" s="132">
        <v>6</v>
      </c>
      <c r="AI255" s="132">
        <v>1.2</v>
      </c>
      <c r="AJ255" s="132">
        <v>0</v>
      </c>
      <c r="AK255" s="132">
        <v>0</v>
      </c>
      <c r="AL255" s="132">
        <v>2.8</v>
      </c>
      <c r="AM255" s="133">
        <v>0</v>
      </c>
      <c r="AN255" s="132">
        <v>2</v>
      </c>
      <c r="AO255" s="132">
        <v>0</v>
      </c>
      <c r="AP255" s="132">
        <v>0</v>
      </c>
      <c r="AQ255" s="132">
        <v>0</v>
      </c>
      <c r="AR255" s="132">
        <v>5</v>
      </c>
      <c r="AS255" s="133">
        <v>0</v>
      </c>
      <c r="AT255" s="133">
        <v>0</v>
      </c>
      <c r="AU255" s="133">
        <v>0</v>
      </c>
      <c r="AV255" s="132">
        <v>0</v>
      </c>
      <c r="AW255" s="133">
        <v>0</v>
      </c>
      <c r="AX255" s="132">
        <v>30</v>
      </c>
      <c r="AY255" s="132">
        <v>0</v>
      </c>
      <c r="AZ255" s="132">
        <v>3</v>
      </c>
      <c r="BA255" s="132">
        <v>0</v>
      </c>
      <c r="BB255" s="132">
        <v>0</v>
      </c>
      <c r="BC255" s="132">
        <v>8</v>
      </c>
      <c r="BD255" s="125">
        <v>0.91</v>
      </c>
      <c r="BE255" s="125">
        <v>0</v>
      </c>
      <c r="BF255" s="125">
        <v>0</v>
      </c>
      <c r="BG255" s="125">
        <v>0</v>
      </c>
      <c r="BH255" s="125">
        <v>0</v>
      </c>
      <c r="BI255" s="125">
        <v>0</v>
      </c>
      <c r="BJ255" s="125">
        <v>0.91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  <c r="BR255" s="125">
        <v>371.78</v>
      </c>
      <c r="BS255" s="125">
        <v>0</v>
      </c>
      <c r="BT255" s="125">
        <v>936.76</v>
      </c>
    </row>
    <row r="256" spans="1:72" s="115" customFormat="1" ht="17.25" customHeight="1">
      <c r="A256" s="123" t="s">
        <v>400</v>
      </c>
      <c r="B256" s="123" t="s">
        <v>157</v>
      </c>
      <c r="C256" s="123" t="s">
        <v>144</v>
      </c>
      <c r="D256" s="124" t="s">
        <v>410</v>
      </c>
      <c r="E256" s="125">
        <v>425.59</v>
      </c>
      <c r="F256" s="125">
        <v>315.52999999999997</v>
      </c>
      <c r="G256" s="125">
        <v>174.95</v>
      </c>
      <c r="H256" s="125">
        <v>126</v>
      </c>
      <c r="I256" s="125">
        <v>126</v>
      </c>
      <c r="J256" s="125">
        <v>0</v>
      </c>
      <c r="K256" s="125">
        <v>0</v>
      </c>
      <c r="L256" s="125">
        <v>0</v>
      </c>
      <c r="M256" s="125">
        <v>14.58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400</v>
      </c>
      <c r="Y256" s="123" t="s">
        <v>157</v>
      </c>
      <c r="Z256" s="123" t="s">
        <v>144</v>
      </c>
      <c r="AA256" s="124" t="s">
        <v>410</v>
      </c>
      <c r="AB256" s="123">
        <v>110.06</v>
      </c>
      <c r="AC256" s="131">
        <v>6</v>
      </c>
      <c r="AD256" s="132">
        <v>2.2000000000000002</v>
      </c>
      <c r="AE256" s="133">
        <v>0</v>
      </c>
      <c r="AF256" s="133">
        <v>0</v>
      </c>
      <c r="AG256" s="132">
        <v>0.4</v>
      </c>
      <c r="AH256" s="132">
        <v>2</v>
      </c>
      <c r="AI256" s="132">
        <v>0.4</v>
      </c>
      <c r="AJ256" s="132">
        <v>0</v>
      </c>
      <c r="AK256" s="132">
        <v>0</v>
      </c>
      <c r="AL256" s="132">
        <v>8.6</v>
      </c>
      <c r="AM256" s="133">
        <v>0</v>
      </c>
      <c r="AN256" s="132">
        <v>0</v>
      </c>
      <c r="AO256" s="132">
        <v>0</v>
      </c>
      <c r="AP256" s="132">
        <v>0</v>
      </c>
      <c r="AQ256" s="132">
        <v>1</v>
      </c>
      <c r="AR256" s="132">
        <v>4</v>
      </c>
      <c r="AS256" s="133">
        <v>0</v>
      </c>
      <c r="AT256" s="133">
        <v>0</v>
      </c>
      <c r="AU256" s="133">
        <v>0</v>
      </c>
      <c r="AV256" s="132">
        <v>0</v>
      </c>
      <c r="AW256" s="133">
        <v>0</v>
      </c>
      <c r="AX256" s="132">
        <v>21.36</v>
      </c>
      <c r="AY256" s="132">
        <v>0</v>
      </c>
      <c r="AZ256" s="132">
        <v>0</v>
      </c>
      <c r="BA256" s="132">
        <v>38.96</v>
      </c>
      <c r="BB256" s="132">
        <v>0.72</v>
      </c>
      <c r="BC256" s="132">
        <v>24.42</v>
      </c>
      <c r="BD256" s="125">
        <v>0</v>
      </c>
      <c r="BE256" s="125">
        <v>0</v>
      </c>
      <c r="BF256" s="125">
        <v>0</v>
      </c>
      <c r="BG256" s="125">
        <v>0</v>
      </c>
      <c r="BH256" s="125">
        <v>0</v>
      </c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  <c r="BR256" s="125">
        <v>69</v>
      </c>
      <c r="BS256" s="125">
        <v>0</v>
      </c>
      <c r="BT256" s="125">
        <v>494.59</v>
      </c>
    </row>
    <row r="257" spans="1:72" s="115" customFormat="1" ht="17.25" customHeight="1">
      <c r="A257" s="123" t="s">
        <v>400</v>
      </c>
      <c r="B257" s="123" t="s">
        <v>157</v>
      </c>
      <c r="C257" s="123" t="s">
        <v>148</v>
      </c>
      <c r="D257" s="124" t="s">
        <v>411</v>
      </c>
      <c r="E257" s="125">
        <v>738.22</v>
      </c>
      <c r="F257" s="125">
        <v>653.34</v>
      </c>
      <c r="G257" s="125">
        <v>387.08</v>
      </c>
      <c r="H257" s="125">
        <v>4.5</v>
      </c>
      <c r="I257" s="125">
        <v>4.5</v>
      </c>
      <c r="J257" s="125">
        <v>0</v>
      </c>
      <c r="K257" s="125">
        <v>0</v>
      </c>
      <c r="L257" s="125">
        <v>0</v>
      </c>
      <c r="M257" s="125">
        <v>32.26</v>
      </c>
      <c r="N257" s="125">
        <v>0</v>
      </c>
      <c r="O257" s="125">
        <v>229.5</v>
      </c>
      <c r="P257" s="125">
        <v>0</v>
      </c>
      <c r="Q257" s="125">
        <v>0</v>
      </c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400</v>
      </c>
      <c r="Y257" s="123" t="s">
        <v>157</v>
      </c>
      <c r="Z257" s="123" t="s">
        <v>148</v>
      </c>
      <c r="AA257" s="124" t="s">
        <v>411</v>
      </c>
      <c r="AB257" s="123">
        <v>84.88</v>
      </c>
      <c r="AC257" s="131">
        <v>27</v>
      </c>
      <c r="AD257" s="132">
        <v>3</v>
      </c>
      <c r="AE257" s="133">
        <v>0</v>
      </c>
      <c r="AF257" s="133">
        <v>0</v>
      </c>
      <c r="AG257" s="132">
        <v>3.5</v>
      </c>
      <c r="AH257" s="132">
        <v>6</v>
      </c>
      <c r="AI257" s="132">
        <v>2</v>
      </c>
      <c r="AJ257" s="132">
        <v>0</v>
      </c>
      <c r="AK257" s="132">
        <v>0</v>
      </c>
      <c r="AL257" s="132">
        <v>4</v>
      </c>
      <c r="AM257" s="133">
        <v>0</v>
      </c>
      <c r="AN257" s="132">
        <v>12</v>
      </c>
      <c r="AO257" s="132">
        <v>0</v>
      </c>
      <c r="AP257" s="132">
        <v>0.5</v>
      </c>
      <c r="AQ257" s="132">
        <v>3</v>
      </c>
      <c r="AR257" s="132">
        <v>1.2</v>
      </c>
      <c r="AS257" s="133">
        <v>0</v>
      </c>
      <c r="AT257" s="133">
        <v>0</v>
      </c>
      <c r="AU257" s="133">
        <v>1</v>
      </c>
      <c r="AV257" s="132">
        <v>3.5</v>
      </c>
      <c r="AW257" s="133">
        <v>0</v>
      </c>
      <c r="AX257" s="132">
        <v>4</v>
      </c>
      <c r="AY257" s="132">
        <v>3</v>
      </c>
      <c r="AZ257" s="132">
        <v>3</v>
      </c>
      <c r="BA257" s="132">
        <v>2</v>
      </c>
      <c r="BB257" s="132">
        <v>0</v>
      </c>
      <c r="BC257" s="132">
        <v>6.18</v>
      </c>
      <c r="BD257" s="125">
        <v>0</v>
      </c>
      <c r="BE257" s="125">
        <v>0</v>
      </c>
      <c r="BF257" s="125">
        <v>0</v>
      </c>
      <c r="BG257" s="125">
        <v>0</v>
      </c>
      <c r="BH257" s="125">
        <v>0</v>
      </c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  <c r="BR257" s="125">
        <v>86</v>
      </c>
      <c r="BS257" s="125">
        <v>0</v>
      </c>
      <c r="BT257" s="125">
        <v>824.22</v>
      </c>
    </row>
    <row r="258" spans="1:72" s="115" customFormat="1" ht="17.25" customHeight="1">
      <c r="A258" s="123" t="s">
        <v>400</v>
      </c>
      <c r="B258" s="123" t="s">
        <v>157</v>
      </c>
      <c r="C258" s="123" t="s">
        <v>166</v>
      </c>
      <c r="D258" s="124" t="s">
        <v>412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  <c r="J258" s="125">
        <v>0</v>
      </c>
      <c r="K258" s="125">
        <v>0</v>
      </c>
      <c r="L258" s="125">
        <v>0</v>
      </c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 t="s">
        <v>400</v>
      </c>
      <c r="Y258" s="123" t="s">
        <v>157</v>
      </c>
      <c r="Z258" s="123" t="s">
        <v>166</v>
      </c>
      <c r="AA258" s="124" t="s">
        <v>412</v>
      </c>
      <c r="AB258" s="123">
        <v>0</v>
      </c>
      <c r="AC258" s="125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5">
        <v>0</v>
      </c>
      <c r="BE258" s="125">
        <v>0</v>
      </c>
      <c r="BF258" s="125">
        <v>0</v>
      </c>
      <c r="BG258" s="125">
        <v>0</v>
      </c>
      <c r="BH258" s="125">
        <v>0</v>
      </c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  <c r="BR258" s="125">
        <v>45</v>
      </c>
      <c r="BS258" s="125">
        <v>0</v>
      </c>
      <c r="BT258" s="125">
        <v>45</v>
      </c>
    </row>
    <row r="259" spans="1:72" s="115" customFormat="1" ht="17.25" customHeight="1">
      <c r="A259" s="123" t="s">
        <v>400</v>
      </c>
      <c r="B259" s="123" t="s">
        <v>157</v>
      </c>
      <c r="C259" s="123" t="s">
        <v>151</v>
      </c>
      <c r="D259" s="124" t="s">
        <v>413</v>
      </c>
      <c r="E259" s="125">
        <v>0</v>
      </c>
      <c r="F259" s="125">
        <v>0</v>
      </c>
      <c r="G259" s="125">
        <v>0</v>
      </c>
      <c r="H259" s="125">
        <v>0</v>
      </c>
      <c r="I259" s="125">
        <v>0</v>
      </c>
      <c r="J259" s="125">
        <v>0</v>
      </c>
      <c r="K259" s="125">
        <v>0</v>
      </c>
      <c r="L259" s="125">
        <v>0</v>
      </c>
      <c r="M259" s="125">
        <v>0</v>
      </c>
      <c r="N259" s="125">
        <v>0</v>
      </c>
      <c r="O259" s="125">
        <v>0</v>
      </c>
      <c r="P259" s="125">
        <v>0</v>
      </c>
      <c r="Q259" s="125">
        <v>0</v>
      </c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400</v>
      </c>
      <c r="Y259" s="123" t="s">
        <v>157</v>
      </c>
      <c r="Z259" s="123" t="s">
        <v>151</v>
      </c>
      <c r="AA259" s="124" t="s">
        <v>413</v>
      </c>
      <c r="AB259" s="123">
        <v>0</v>
      </c>
      <c r="AC259" s="125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5">
        <v>0</v>
      </c>
      <c r="BE259" s="125">
        <v>0</v>
      </c>
      <c r="BF259" s="125">
        <v>0</v>
      </c>
      <c r="BG259" s="125">
        <v>0</v>
      </c>
      <c r="BH259" s="125">
        <v>0</v>
      </c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  <c r="BR259" s="125">
        <v>554.80999999999995</v>
      </c>
      <c r="BS259" s="125">
        <v>3632</v>
      </c>
      <c r="BT259" s="125">
        <v>4186.8100000000004</v>
      </c>
    </row>
    <row r="260" spans="1:72" s="115" customFormat="1" ht="17.25" customHeight="1">
      <c r="A260" s="123" t="s">
        <v>400</v>
      </c>
      <c r="B260" s="123" t="s">
        <v>157</v>
      </c>
      <c r="C260" s="123" t="s">
        <v>302</v>
      </c>
      <c r="D260" s="124" t="s">
        <v>414</v>
      </c>
      <c r="E260" s="125">
        <v>0</v>
      </c>
      <c r="F260" s="125">
        <v>0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 t="s">
        <v>400</v>
      </c>
      <c r="Y260" s="123" t="s">
        <v>157</v>
      </c>
      <c r="Z260" s="123" t="s">
        <v>302</v>
      </c>
      <c r="AA260" s="124" t="s">
        <v>414</v>
      </c>
      <c r="AB260" s="123">
        <v>0</v>
      </c>
      <c r="AC260" s="125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5">
        <v>0</v>
      </c>
      <c r="BE260" s="125">
        <v>0</v>
      </c>
      <c r="BF260" s="125">
        <v>0</v>
      </c>
      <c r="BG260" s="125">
        <v>0</v>
      </c>
      <c r="BH260" s="125">
        <v>0</v>
      </c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  <c r="BR260" s="125">
        <v>170.14</v>
      </c>
      <c r="BS260" s="125">
        <v>153.19999999999999</v>
      </c>
      <c r="BT260" s="125">
        <v>323.33999999999997</v>
      </c>
    </row>
    <row r="261" spans="1:72" s="115" customFormat="1" ht="17.25" customHeight="1">
      <c r="A261" s="123" t="s">
        <v>400</v>
      </c>
      <c r="B261" s="123" t="s">
        <v>157</v>
      </c>
      <c r="C261" s="123" t="s">
        <v>153</v>
      </c>
      <c r="D261" s="124" t="s">
        <v>415</v>
      </c>
      <c r="E261" s="125">
        <v>0</v>
      </c>
      <c r="F261" s="125">
        <v>0</v>
      </c>
      <c r="G261" s="125">
        <v>0</v>
      </c>
      <c r="H261" s="125"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400</v>
      </c>
      <c r="Y261" s="123" t="s">
        <v>157</v>
      </c>
      <c r="Z261" s="123" t="s">
        <v>153</v>
      </c>
      <c r="AA261" s="124" t="s">
        <v>415</v>
      </c>
      <c r="AB261" s="123">
        <v>0</v>
      </c>
      <c r="AC261" s="125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5">
        <v>0</v>
      </c>
      <c r="BE261" s="125">
        <v>0</v>
      </c>
      <c r="BF261" s="125">
        <v>0</v>
      </c>
      <c r="BG261" s="125">
        <v>0</v>
      </c>
      <c r="BH261" s="125">
        <v>0</v>
      </c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  <c r="BR261" s="125">
        <v>0</v>
      </c>
      <c r="BS261" s="125">
        <v>384.12</v>
      </c>
      <c r="BT261" s="125">
        <v>384.12</v>
      </c>
    </row>
    <row r="262" spans="1:72" s="115" customFormat="1" ht="17.25" customHeight="1">
      <c r="A262" s="123"/>
      <c r="B262" s="123" t="s">
        <v>166</v>
      </c>
      <c r="C262" s="123"/>
      <c r="D262" s="124" t="s">
        <v>416</v>
      </c>
      <c r="E262" s="125">
        <v>0</v>
      </c>
      <c r="F262" s="125">
        <v>0</v>
      </c>
      <c r="G262" s="125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/>
      <c r="Y262" s="123" t="s">
        <v>166</v>
      </c>
      <c r="Z262" s="123"/>
      <c r="AA262" s="124" t="s">
        <v>416</v>
      </c>
      <c r="AB262" s="123">
        <v>0</v>
      </c>
      <c r="AC262" s="125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5">
        <v>0</v>
      </c>
      <c r="BE262" s="125">
        <v>0</v>
      </c>
      <c r="BF262" s="125">
        <v>0</v>
      </c>
      <c r="BG262" s="125">
        <v>0</v>
      </c>
      <c r="BH262" s="125">
        <v>0</v>
      </c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  <c r="BR262" s="125">
        <v>0</v>
      </c>
      <c r="BS262" s="125">
        <v>196</v>
      </c>
      <c r="BT262" s="125">
        <v>196</v>
      </c>
    </row>
    <row r="263" spans="1:72" s="115" customFormat="1" ht="17.25" customHeight="1">
      <c r="A263" s="123" t="s">
        <v>400</v>
      </c>
      <c r="B263" s="123" t="s">
        <v>168</v>
      </c>
      <c r="C263" s="123" t="s">
        <v>137</v>
      </c>
      <c r="D263" s="124" t="s">
        <v>417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3" t="s">
        <v>400</v>
      </c>
      <c r="Y263" s="123" t="s">
        <v>168</v>
      </c>
      <c r="Z263" s="123" t="s">
        <v>137</v>
      </c>
      <c r="AA263" s="124" t="s">
        <v>417</v>
      </c>
      <c r="AB263" s="123">
        <v>0</v>
      </c>
      <c r="AC263" s="125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5">
        <v>0</v>
      </c>
      <c r="BE263" s="125">
        <v>0</v>
      </c>
      <c r="BF263" s="125">
        <v>0</v>
      </c>
      <c r="BG263" s="125">
        <v>0</v>
      </c>
      <c r="BH263" s="125">
        <v>0</v>
      </c>
      <c r="BI263" s="125">
        <v>0</v>
      </c>
      <c r="BJ263" s="125">
        <v>0</v>
      </c>
      <c r="BK263" s="125">
        <v>0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  <c r="BR263" s="125">
        <v>0</v>
      </c>
      <c r="BS263" s="125">
        <v>196</v>
      </c>
      <c r="BT263" s="125">
        <v>196</v>
      </c>
    </row>
    <row r="264" spans="1:72" s="115" customFormat="1" ht="17.25" customHeight="1">
      <c r="A264" s="123"/>
      <c r="B264" s="123" t="s">
        <v>163</v>
      </c>
      <c r="C264" s="123"/>
      <c r="D264" s="124" t="s">
        <v>418</v>
      </c>
      <c r="E264" s="125">
        <v>0</v>
      </c>
      <c r="F264" s="125">
        <v>0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3"/>
      <c r="Y264" s="123" t="s">
        <v>163</v>
      </c>
      <c r="Z264" s="123"/>
      <c r="AA264" s="124" t="s">
        <v>418</v>
      </c>
      <c r="AB264" s="123">
        <v>0</v>
      </c>
      <c r="AC264" s="125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5">
        <v>0</v>
      </c>
      <c r="BE264" s="125">
        <v>0</v>
      </c>
      <c r="BF264" s="125">
        <v>0</v>
      </c>
      <c r="BG264" s="125">
        <v>0</v>
      </c>
      <c r="BH264" s="125">
        <v>0</v>
      </c>
      <c r="BI264" s="125">
        <v>0</v>
      </c>
      <c r="BJ264" s="125">
        <v>0</v>
      </c>
      <c r="BK264" s="125">
        <v>0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  <c r="BR264" s="125">
        <v>2526.4</v>
      </c>
      <c r="BS264" s="125">
        <v>841.91</v>
      </c>
      <c r="BT264" s="125">
        <v>3368.31</v>
      </c>
    </row>
    <row r="265" spans="1:72" s="115" customFormat="1" ht="17.25" customHeight="1">
      <c r="A265" s="123" t="s">
        <v>400</v>
      </c>
      <c r="B265" s="123" t="s">
        <v>171</v>
      </c>
      <c r="C265" s="123" t="s">
        <v>239</v>
      </c>
      <c r="D265" s="124" t="s">
        <v>419</v>
      </c>
      <c r="E265" s="125">
        <v>0</v>
      </c>
      <c r="F265" s="125">
        <v>0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 t="s">
        <v>400</v>
      </c>
      <c r="Y265" s="123" t="s">
        <v>171</v>
      </c>
      <c r="Z265" s="123" t="s">
        <v>239</v>
      </c>
      <c r="AA265" s="124" t="s">
        <v>419</v>
      </c>
      <c r="AB265" s="123">
        <v>0</v>
      </c>
      <c r="AC265" s="125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5">
        <v>0</v>
      </c>
      <c r="BE265" s="125">
        <v>0</v>
      </c>
      <c r="BF265" s="125">
        <v>0</v>
      </c>
      <c r="BG265" s="125">
        <v>0</v>
      </c>
      <c r="BH265" s="125">
        <v>0</v>
      </c>
      <c r="BI265" s="125">
        <v>0</v>
      </c>
      <c r="BJ265" s="125">
        <v>0</v>
      </c>
      <c r="BK265" s="125">
        <v>0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  <c r="BR265" s="125">
        <v>0</v>
      </c>
      <c r="BS265" s="125">
        <v>70.2</v>
      </c>
      <c r="BT265" s="125">
        <v>70.2</v>
      </c>
    </row>
    <row r="266" spans="1:72" s="115" customFormat="1" ht="17.25" customHeight="1">
      <c r="A266" s="123" t="s">
        <v>400</v>
      </c>
      <c r="B266" s="123" t="s">
        <v>171</v>
      </c>
      <c r="C266" s="123" t="s">
        <v>420</v>
      </c>
      <c r="D266" s="124" t="s">
        <v>421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0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400</v>
      </c>
      <c r="Y266" s="123" t="s">
        <v>171</v>
      </c>
      <c r="Z266" s="123" t="s">
        <v>420</v>
      </c>
      <c r="AA266" s="124" t="s">
        <v>421</v>
      </c>
      <c r="AB266" s="123">
        <v>0</v>
      </c>
      <c r="AC266" s="125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5">
        <v>0</v>
      </c>
      <c r="BE266" s="125">
        <v>0</v>
      </c>
      <c r="BF266" s="125">
        <v>0</v>
      </c>
      <c r="BG266" s="125">
        <v>0</v>
      </c>
      <c r="BH266" s="125">
        <v>0</v>
      </c>
      <c r="BI266" s="125">
        <v>0</v>
      </c>
      <c r="BJ266" s="125">
        <v>0</v>
      </c>
      <c r="BK266" s="125">
        <v>0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  <c r="BR266" s="125">
        <v>1136.4000000000001</v>
      </c>
      <c r="BS266" s="125">
        <v>766.71</v>
      </c>
      <c r="BT266" s="125">
        <v>1903.11</v>
      </c>
    </row>
    <row r="267" spans="1:72" s="115" customFormat="1" ht="17.25" customHeight="1">
      <c r="A267" s="123" t="s">
        <v>400</v>
      </c>
      <c r="B267" s="123" t="s">
        <v>171</v>
      </c>
      <c r="C267" s="123" t="s">
        <v>153</v>
      </c>
      <c r="D267" s="124" t="s">
        <v>422</v>
      </c>
      <c r="E267" s="125">
        <v>0</v>
      </c>
      <c r="F267" s="125">
        <v>0</v>
      </c>
      <c r="G267" s="125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 t="s">
        <v>400</v>
      </c>
      <c r="Y267" s="123" t="s">
        <v>171</v>
      </c>
      <c r="Z267" s="123" t="s">
        <v>153</v>
      </c>
      <c r="AA267" s="124" t="s">
        <v>422</v>
      </c>
      <c r="AB267" s="123">
        <v>0</v>
      </c>
      <c r="AC267" s="125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5">
        <v>0</v>
      </c>
      <c r="BE267" s="125">
        <v>0</v>
      </c>
      <c r="BF267" s="125">
        <v>0</v>
      </c>
      <c r="BG267" s="125">
        <v>0</v>
      </c>
      <c r="BH267" s="125">
        <v>0</v>
      </c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  <c r="BR267" s="125">
        <v>1390</v>
      </c>
      <c r="BS267" s="125">
        <v>5</v>
      </c>
      <c r="BT267" s="125">
        <v>1395</v>
      </c>
    </row>
    <row r="268" spans="1:72" s="115" customFormat="1" ht="17.25" customHeight="1">
      <c r="A268" s="123"/>
      <c r="B268" s="123" t="s">
        <v>178</v>
      </c>
      <c r="C268" s="123"/>
      <c r="D268" s="124" t="s">
        <v>423</v>
      </c>
      <c r="E268" s="125">
        <v>5215.76</v>
      </c>
      <c r="F268" s="125">
        <v>5215.76</v>
      </c>
      <c r="G268" s="125">
        <v>0</v>
      </c>
      <c r="H268" s="125"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>
        <v>0</v>
      </c>
      <c r="R268" s="125">
        <v>5215.76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/>
      <c r="Y268" s="123" t="s">
        <v>178</v>
      </c>
      <c r="Z268" s="123"/>
      <c r="AA268" s="124" t="s">
        <v>423</v>
      </c>
      <c r="AB268" s="123">
        <v>0</v>
      </c>
      <c r="AC268" s="125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5">
        <v>0</v>
      </c>
      <c r="BE268" s="125">
        <v>0</v>
      </c>
      <c r="BF268" s="125">
        <v>0</v>
      </c>
      <c r="BG268" s="125">
        <v>0</v>
      </c>
      <c r="BH268" s="125">
        <v>0</v>
      </c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  <c r="BR268" s="125">
        <v>8</v>
      </c>
      <c r="BS268" s="125">
        <v>0</v>
      </c>
      <c r="BT268" s="125">
        <v>5223.76</v>
      </c>
    </row>
    <row r="269" spans="1:72" s="115" customFormat="1" ht="17.25" customHeight="1">
      <c r="A269" s="123" t="s">
        <v>400</v>
      </c>
      <c r="B269" s="123" t="s">
        <v>180</v>
      </c>
      <c r="C269" s="123" t="s">
        <v>137</v>
      </c>
      <c r="D269" s="124" t="s">
        <v>424</v>
      </c>
      <c r="E269" s="125">
        <v>1794.66</v>
      </c>
      <c r="F269" s="125">
        <v>1794.66</v>
      </c>
      <c r="G269" s="125">
        <v>0</v>
      </c>
      <c r="H269" s="125">
        <v>0</v>
      </c>
      <c r="I269" s="125">
        <v>0</v>
      </c>
      <c r="J269" s="125">
        <v>0</v>
      </c>
      <c r="K269" s="125">
        <v>0</v>
      </c>
      <c r="L269" s="125">
        <v>0</v>
      </c>
      <c r="M269" s="125">
        <v>0</v>
      </c>
      <c r="N269" s="125">
        <v>0</v>
      </c>
      <c r="O269" s="125">
        <v>0</v>
      </c>
      <c r="P269" s="125">
        <v>0</v>
      </c>
      <c r="Q269" s="125">
        <v>0</v>
      </c>
      <c r="R269" s="125">
        <v>1794.66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3" t="s">
        <v>400</v>
      </c>
      <c r="Y269" s="123" t="s">
        <v>180</v>
      </c>
      <c r="Z269" s="123" t="s">
        <v>137</v>
      </c>
      <c r="AA269" s="124" t="s">
        <v>424</v>
      </c>
      <c r="AB269" s="123">
        <v>0</v>
      </c>
      <c r="AC269" s="125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5">
        <v>0</v>
      </c>
      <c r="BE269" s="125">
        <v>0</v>
      </c>
      <c r="BF269" s="125">
        <v>0</v>
      </c>
      <c r="BG269" s="125">
        <v>0</v>
      </c>
      <c r="BH269" s="125">
        <v>0</v>
      </c>
      <c r="BI269" s="125">
        <v>0</v>
      </c>
      <c r="BJ269" s="125">
        <v>0</v>
      </c>
      <c r="BK269" s="125">
        <v>0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>
        <v>0</v>
      </c>
      <c r="BR269" s="125">
        <v>8</v>
      </c>
      <c r="BS269" s="125">
        <v>0</v>
      </c>
      <c r="BT269" s="125">
        <v>1802.66</v>
      </c>
    </row>
    <row r="270" spans="1:72" s="115" customFormat="1" ht="17.25" customHeight="1">
      <c r="A270" s="123" t="s">
        <v>400</v>
      </c>
      <c r="B270" s="123" t="s">
        <v>180</v>
      </c>
      <c r="C270" s="123" t="s">
        <v>144</v>
      </c>
      <c r="D270" s="124" t="s">
        <v>425</v>
      </c>
      <c r="E270" s="125">
        <v>3421.1</v>
      </c>
      <c r="F270" s="125">
        <v>3421.1</v>
      </c>
      <c r="G270" s="125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0</v>
      </c>
      <c r="Q270" s="125">
        <v>0</v>
      </c>
      <c r="R270" s="125">
        <v>3421.1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 t="s">
        <v>400</v>
      </c>
      <c r="Y270" s="123" t="s">
        <v>180</v>
      </c>
      <c r="Z270" s="123" t="s">
        <v>144</v>
      </c>
      <c r="AA270" s="124" t="s">
        <v>425</v>
      </c>
      <c r="AB270" s="123">
        <v>0</v>
      </c>
      <c r="AC270" s="125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5">
        <v>0</v>
      </c>
      <c r="BE270" s="125">
        <v>0</v>
      </c>
      <c r="BF270" s="125">
        <v>0</v>
      </c>
      <c r="BG270" s="125">
        <v>0</v>
      </c>
      <c r="BH270" s="125">
        <v>0</v>
      </c>
      <c r="BI270" s="125">
        <v>0</v>
      </c>
      <c r="BJ270" s="125">
        <v>0</v>
      </c>
      <c r="BK270" s="125">
        <v>0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  <c r="BR270" s="125">
        <v>0</v>
      </c>
      <c r="BS270" s="125">
        <v>0</v>
      </c>
      <c r="BT270" s="125">
        <v>3421.1</v>
      </c>
    </row>
    <row r="271" spans="1:72" s="115" customFormat="1" ht="17.25" customHeight="1">
      <c r="A271" s="123"/>
      <c r="B271" s="123" t="s">
        <v>235</v>
      </c>
      <c r="C271" s="123"/>
      <c r="D271" s="124" t="s">
        <v>426</v>
      </c>
      <c r="E271" s="125">
        <v>4503.3</v>
      </c>
      <c r="F271" s="125">
        <v>1303.3</v>
      </c>
      <c r="G271" s="125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0</v>
      </c>
      <c r="O271" s="125">
        <v>0</v>
      </c>
      <c r="P271" s="125">
        <v>0</v>
      </c>
      <c r="Q271" s="125">
        <v>0</v>
      </c>
      <c r="R271" s="125">
        <v>1303.3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/>
      <c r="Y271" s="123" t="s">
        <v>235</v>
      </c>
      <c r="Z271" s="123"/>
      <c r="AA271" s="124" t="s">
        <v>426</v>
      </c>
      <c r="AB271" s="123">
        <v>0</v>
      </c>
      <c r="AC271" s="125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5">
        <v>3200</v>
      </c>
      <c r="BE271" s="125">
        <v>0</v>
      </c>
      <c r="BF271" s="125">
        <v>0</v>
      </c>
      <c r="BG271" s="125">
        <v>0</v>
      </c>
      <c r="BH271" s="125">
        <v>0</v>
      </c>
      <c r="BI271" s="125">
        <v>0</v>
      </c>
      <c r="BJ271" s="125">
        <v>0</v>
      </c>
      <c r="BK271" s="125">
        <v>0</v>
      </c>
      <c r="BL271" s="125">
        <v>3200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  <c r="BR271" s="125">
        <v>0</v>
      </c>
      <c r="BS271" s="125">
        <v>30277</v>
      </c>
      <c r="BT271" s="125">
        <v>34780.300000000003</v>
      </c>
    </row>
    <row r="272" spans="1:72" s="115" customFormat="1" ht="17.25" customHeight="1">
      <c r="A272" s="123" t="s">
        <v>400</v>
      </c>
      <c r="B272" s="123" t="s">
        <v>427</v>
      </c>
      <c r="C272" s="123" t="s">
        <v>144</v>
      </c>
      <c r="D272" s="124" t="s">
        <v>428</v>
      </c>
      <c r="E272" s="125">
        <v>3200</v>
      </c>
      <c r="F272" s="125">
        <v>0</v>
      </c>
      <c r="G272" s="125">
        <v>0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400</v>
      </c>
      <c r="Y272" s="123" t="s">
        <v>427</v>
      </c>
      <c r="Z272" s="123" t="s">
        <v>144</v>
      </c>
      <c r="AA272" s="124" t="s">
        <v>428</v>
      </c>
      <c r="AB272" s="123">
        <v>0</v>
      </c>
      <c r="AC272" s="125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5">
        <v>3200</v>
      </c>
      <c r="BE272" s="125">
        <v>0</v>
      </c>
      <c r="BF272" s="125">
        <v>0</v>
      </c>
      <c r="BG272" s="125">
        <v>0</v>
      </c>
      <c r="BH272" s="125">
        <v>0</v>
      </c>
      <c r="BI272" s="125">
        <v>0</v>
      </c>
      <c r="BJ272" s="125">
        <v>0</v>
      </c>
      <c r="BK272" s="125">
        <v>0</v>
      </c>
      <c r="BL272" s="125">
        <v>3200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  <c r="BR272" s="125">
        <v>0</v>
      </c>
      <c r="BS272" s="125">
        <v>30277</v>
      </c>
      <c r="BT272" s="125">
        <v>33477</v>
      </c>
    </row>
    <row r="273" spans="1:72" s="115" customFormat="1" ht="17.25" customHeight="1">
      <c r="A273" s="123" t="s">
        <v>400</v>
      </c>
      <c r="B273" s="123" t="s">
        <v>427</v>
      </c>
      <c r="C273" s="123" t="s">
        <v>153</v>
      </c>
      <c r="D273" s="124" t="s">
        <v>429</v>
      </c>
      <c r="E273" s="125">
        <v>1303.3</v>
      </c>
      <c r="F273" s="125">
        <v>1303.3</v>
      </c>
      <c r="G273" s="125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1303.3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400</v>
      </c>
      <c r="Y273" s="123" t="s">
        <v>427</v>
      </c>
      <c r="Z273" s="123" t="s">
        <v>153</v>
      </c>
      <c r="AA273" s="124" t="s">
        <v>429</v>
      </c>
      <c r="AB273" s="123">
        <v>0</v>
      </c>
      <c r="AC273" s="125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5">
        <v>0</v>
      </c>
      <c r="BE273" s="125">
        <v>0</v>
      </c>
      <c r="BF273" s="125">
        <v>0</v>
      </c>
      <c r="BG273" s="125">
        <v>0</v>
      </c>
      <c r="BH273" s="125">
        <v>0</v>
      </c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  <c r="BR273" s="125">
        <v>0</v>
      </c>
      <c r="BS273" s="125">
        <v>0</v>
      </c>
      <c r="BT273" s="125">
        <v>1303.3</v>
      </c>
    </row>
    <row r="274" spans="1:72" s="115" customFormat="1" ht="17.25" customHeight="1">
      <c r="A274" s="123"/>
      <c r="B274" s="123" t="s">
        <v>181</v>
      </c>
      <c r="C274" s="123"/>
      <c r="D274" s="124" t="s">
        <v>430</v>
      </c>
      <c r="E274" s="125">
        <v>3000</v>
      </c>
      <c r="F274" s="125">
        <v>0</v>
      </c>
      <c r="G274" s="125">
        <v>0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/>
      <c r="Y274" s="123" t="s">
        <v>181</v>
      </c>
      <c r="Z274" s="123"/>
      <c r="AA274" s="124" t="s">
        <v>430</v>
      </c>
      <c r="AB274" s="123">
        <v>0</v>
      </c>
      <c r="AC274" s="125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5">
        <v>3000</v>
      </c>
      <c r="BE274" s="125">
        <v>0</v>
      </c>
      <c r="BF274" s="125">
        <v>0</v>
      </c>
      <c r="BG274" s="125">
        <v>0</v>
      </c>
      <c r="BH274" s="125">
        <v>0</v>
      </c>
      <c r="BI274" s="125">
        <v>0</v>
      </c>
      <c r="BJ274" s="125">
        <v>0</v>
      </c>
      <c r="BK274" s="125">
        <v>0</v>
      </c>
      <c r="BL274" s="125">
        <v>3000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  <c r="BR274" s="125">
        <v>0</v>
      </c>
      <c r="BS274" s="125">
        <v>2168.61</v>
      </c>
      <c r="BT274" s="125">
        <v>5168.6099999999997</v>
      </c>
    </row>
    <row r="275" spans="1:72" s="115" customFormat="1" ht="17.25" customHeight="1">
      <c r="A275" s="123" t="s">
        <v>400</v>
      </c>
      <c r="B275" s="123" t="s">
        <v>183</v>
      </c>
      <c r="C275" s="123" t="s">
        <v>137</v>
      </c>
      <c r="D275" s="124" t="s">
        <v>431</v>
      </c>
      <c r="E275" s="125">
        <v>3000</v>
      </c>
      <c r="F275" s="125">
        <v>0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400</v>
      </c>
      <c r="Y275" s="123" t="s">
        <v>183</v>
      </c>
      <c r="Z275" s="123" t="s">
        <v>137</v>
      </c>
      <c r="AA275" s="124" t="s">
        <v>431</v>
      </c>
      <c r="AB275" s="123">
        <v>0</v>
      </c>
      <c r="AC275" s="125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5">
        <v>3000</v>
      </c>
      <c r="BE275" s="125">
        <v>0</v>
      </c>
      <c r="BF275" s="125">
        <v>0</v>
      </c>
      <c r="BG275" s="125">
        <v>0</v>
      </c>
      <c r="BH275" s="125">
        <v>0</v>
      </c>
      <c r="BI275" s="125">
        <v>0</v>
      </c>
      <c r="BJ275" s="125">
        <v>0</v>
      </c>
      <c r="BK275" s="125">
        <v>0</v>
      </c>
      <c r="BL275" s="125">
        <v>3000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  <c r="BR275" s="125">
        <v>0</v>
      </c>
      <c r="BS275" s="125">
        <v>1067.6099999999999</v>
      </c>
      <c r="BT275" s="125">
        <v>4067.61</v>
      </c>
    </row>
    <row r="276" spans="1:72" s="115" customFormat="1" ht="17.25" customHeight="1">
      <c r="A276" s="123" t="s">
        <v>400</v>
      </c>
      <c r="B276" s="123" t="s">
        <v>183</v>
      </c>
      <c r="C276" s="123" t="s">
        <v>144</v>
      </c>
      <c r="D276" s="124" t="s">
        <v>432</v>
      </c>
      <c r="E276" s="125">
        <v>0</v>
      </c>
      <c r="F276" s="125">
        <v>0</v>
      </c>
      <c r="G276" s="125">
        <v>0</v>
      </c>
      <c r="H276" s="125"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400</v>
      </c>
      <c r="Y276" s="123" t="s">
        <v>183</v>
      </c>
      <c r="Z276" s="123" t="s">
        <v>144</v>
      </c>
      <c r="AA276" s="124" t="s">
        <v>432</v>
      </c>
      <c r="AB276" s="123">
        <v>0</v>
      </c>
      <c r="AC276" s="125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5">
        <v>0</v>
      </c>
      <c r="BE276" s="125">
        <v>0</v>
      </c>
      <c r="BF276" s="125">
        <v>0</v>
      </c>
      <c r="BG276" s="125">
        <v>0</v>
      </c>
      <c r="BH276" s="125">
        <v>0</v>
      </c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  <c r="BR276" s="125">
        <v>0</v>
      </c>
      <c r="BS276" s="125">
        <v>12</v>
      </c>
      <c r="BT276" s="125">
        <v>12</v>
      </c>
    </row>
    <row r="277" spans="1:72" s="115" customFormat="1" ht="17.25" customHeight="1">
      <c r="A277" s="123" t="s">
        <v>400</v>
      </c>
      <c r="B277" s="123" t="s">
        <v>183</v>
      </c>
      <c r="C277" s="123" t="s">
        <v>153</v>
      </c>
      <c r="D277" s="124" t="s">
        <v>433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>
        <v>0</v>
      </c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400</v>
      </c>
      <c r="Y277" s="123" t="s">
        <v>183</v>
      </c>
      <c r="Z277" s="123" t="s">
        <v>153</v>
      </c>
      <c r="AA277" s="124" t="s">
        <v>433</v>
      </c>
      <c r="AB277" s="123">
        <v>0</v>
      </c>
      <c r="AC277" s="125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5">
        <v>0</v>
      </c>
      <c r="BE277" s="125">
        <v>0</v>
      </c>
      <c r="BF277" s="125">
        <v>0</v>
      </c>
      <c r="BG277" s="125">
        <v>0</v>
      </c>
      <c r="BH277" s="125">
        <v>0</v>
      </c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  <c r="BR277" s="125">
        <v>0</v>
      </c>
      <c r="BS277" s="125">
        <v>1089</v>
      </c>
      <c r="BT277" s="125">
        <v>1089</v>
      </c>
    </row>
    <row r="278" spans="1:72" s="115" customFormat="1" ht="17.25" customHeight="1">
      <c r="A278" s="123"/>
      <c r="B278" s="123" t="s">
        <v>187</v>
      </c>
      <c r="C278" s="123"/>
      <c r="D278" s="124" t="s">
        <v>434</v>
      </c>
      <c r="E278" s="125">
        <v>0</v>
      </c>
      <c r="F278" s="125">
        <v>0</v>
      </c>
      <c r="G278" s="125">
        <v>0</v>
      </c>
      <c r="H278" s="125"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>
        <v>0</v>
      </c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/>
      <c r="Y278" s="123" t="s">
        <v>187</v>
      </c>
      <c r="Z278" s="123"/>
      <c r="AA278" s="124" t="s">
        <v>434</v>
      </c>
      <c r="AB278" s="123">
        <v>0</v>
      </c>
      <c r="AC278" s="125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5">
        <v>0</v>
      </c>
      <c r="BE278" s="125">
        <v>0</v>
      </c>
      <c r="BF278" s="125">
        <v>0</v>
      </c>
      <c r="BG278" s="125">
        <v>0</v>
      </c>
      <c r="BH278" s="125">
        <v>0</v>
      </c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  <c r="BR278" s="125">
        <v>670</v>
      </c>
      <c r="BS278" s="125">
        <v>275</v>
      </c>
      <c r="BT278" s="125">
        <v>945</v>
      </c>
    </row>
    <row r="279" spans="1:72" s="115" customFormat="1" ht="17.25" customHeight="1">
      <c r="A279" s="123" t="s">
        <v>400</v>
      </c>
      <c r="B279" s="123" t="s">
        <v>189</v>
      </c>
      <c r="C279" s="123" t="s">
        <v>137</v>
      </c>
      <c r="D279" s="124" t="s">
        <v>435</v>
      </c>
      <c r="E279" s="125">
        <v>0</v>
      </c>
      <c r="F279" s="125">
        <v>0</v>
      </c>
      <c r="G279" s="125">
        <v>0</v>
      </c>
      <c r="H279" s="125"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>
        <v>0</v>
      </c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400</v>
      </c>
      <c r="Y279" s="123" t="s">
        <v>189</v>
      </c>
      <c r="Z279" s="123" t="s">
        <v>137</v>
      </c>
      <c r="AA279" s="124" t="s">
        <v>435</v>
      </c>
      <c r="AB279" s="123">
        <v>0</v>
      </c>
      <c r="AC279" s="125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5">
        <v>0</v>
      </c>
      <c r="BE279" s="125">
        <v>0</v>
      </c>
      <c r="BF279" s="125">
        <v>0</v>
      </c>
      <c r="BG279" s="125">
        <v>0</v>
      </c>
      <c r="BH279" s="125">
        <v>0</v>
      </c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  <c r="BR279" s="125">
        <v>670</v>
      </c>
      <c r="BS279" s="125">
        <v>275</v>
      </c>
      <c r="BT279" s="125">
        <v>945</v>
      </c>
    </row>
    <row r="280" spans="1:72" s="115" customFormat="1" ht="17.25" customHeight="1">
      <c r="A280" s="123"/>
      <c r="B280" s="123" t="s">
        <v>237</v>
      </c>
      <c r="C280" s="123"/>
      <c r="D280" s="124" t="s">
        <v>436</v>
      </c>
      <c r="E280" s="125">
        <v>275.29000000000002</v>
      </c>
      <c r="F280" s="125">
        <v>217.11</v>
      </c>
      <c r="G280" s="125">
        <v>125.23</v>
      </c>
      <c r="H280" s="125">
        <v>72</v>
      </c>
      <c r="I280" s="125">
        <v>72</v>
      </c>
      <c r="J280" s="125">
        <v>0</v>
      </c>
      <c r="K280" s="125">
        <v>0</v>
      </c>
      <c r="L280" s="125">
        <v>0</v>
      </c>
      <c r="M280" s="125">
        <v>10.44</v>
      </c>
      <c r="N280" s="125">
        <v>0</v>
      </c>
      <c r="O280" s="125">
        <v>9.4499999999999993</v>
      </c>
      <c r="P280" s="125">
        <v>0</v>
      </c>
      <c r="Q280" s="125">
        <v>0</v>
      </c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/>
      <c r="Y280" s="123" t="s">
        <v>237</v>
      </c>
      <c r="Z280" s="123"/>
      <c r="AA280" s="124" t="s">
        <v>436</v>
      </c>
      <c r="AB280" s="123">
        <v>58.18</v>
      </c>
      <c r="AC280" s="125">
        <f>SUM(AC281:AC283)</f>
        <v>17.149999999999999</v>
      </c>
      <c r="AD280" s="125">
        <f t="shared" ref="AD280:BC280" si="42">SUM(AD281:AD283)</f>
        <v>2.0499999999999998</v>
      </c>
      <c r="AE280" s="125">
        <f t="shared" si="42"/>
        <v>0</v>
      </c>
      <c r="AF280" s="125">
        <f t="shared" si="42"/>
        <v>0</v>
      </c>
      <c r="AG280" s="125">
        <f t="shared" si="42"/>
        <v>0.85</v>
      </c>
      <c r="AH280" s="125">
        <f t="shared" si="42"/>
        <v>3.55</v>
      </c>
      <c r="AI280" s="125">
        <f t="shared" si="42"/>
        <v>0.45</v>
      </c>
      <c r="AJ280" s="125">
        <f t="shared" si="42"/>
        <v>0</v>
      </c>
      <c r="AK280" s="125">
        <f t="shared" si="42"/>
        <v>0.5</v>
      </c>
      <c r="AL280" s="125">
        <f t="shared" si="42"/>
        <v>11.05</v>
      </c>
      <c r="AM280" s="125">
        <f t="shared" si="42"/>
        <v>0</v>
      </c>
      <c r="AN280" s="125">
        <f t="shared" si="42"/>
        <v>2.0499999999999998</v>
      </c>
      <c r="AO280" s="125">
        <f t="shared" si="42"/>
        <v>1</v>
      </c>
      <c r="AP280" s="125">
        <f t="shared" si="42"/>
        <v>0.1</v>
      </c>
      <c r="AQ280" s="125">
        <f t="shared" si="42"/>
        <v>0.05</v>
      </c>
      <c r="AR280" s="125">
        <f t="shared" si="42"/>
        <v>2.1</v>
      </c>
      <c r="AS280" s="125">
        <f t="shared" si="42"/>
        <v>0.05</v>
      </c>
      <c r="AT280" s="125">
        <f t="shared" si="42"/>
        <v>0</v>
      </c>
      <c r="AU280" s="125">
        <f t="shared" si="42"/>
        <v>0</v>
      </c>
      <c r="AV280" s="125">
        <f t="shared" si="42"/>
        <v>0.05</v>
      </c>
      <c r="AW280" s="125">
        <f t="shared" si="42"/>
        <v>0</v>
      </c>
      <c r="AX280" s="125">
        <f t="shared" si="42"/>
        <v>12.1</v>
      </c>
      <c r="AY280" s="125">
        <f t="shared" si="42"/>
        <v>0.01</v>
      </c>
      <c r="AZ280" s="125">
        <f t="shared" si="42"/>
        <v>0</v>
      </c>
      <c r="BA280" s="125">
        <f t="shared" si="42"/>
        <v>3.16</v>
      </c>
      <c r="BB280" s="125">
        <f t="shared" si="42"/>
        <v>0</v>
      </c>
      <c r="BC280" s="125">
        <f t="shared" si="42"/>
        <v>1.91</v>
      </c>
      <c r="BD280" s="125">
        <v>0</v>
      </c>
      <c r="BE280" s="125">
        <v>0</v>
      </c>
      <c r="BF280" s="125">
        <v>0</v>
      </c>
      <c r="BG280" s="125">
        <v>0</v>
      </c>
      <c r="BH280" s="125">
        <v>0</v>
      </c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  <c r="BR280" s="125">
        <v>477</v>
      </c>
      <c r="BS280" s="125">
        <v>0</v>
      </c>
      <c r="BT280" s="125">
        <v>752.29</v>
      </c>
    </row>
    <row r="281" spans="1:72" s="115" customFormat="1" ht="17.25" customHeight="1">
      <c r="A281" s="123" t="s">
        <v>400</v>
      </c>
      <c r="B281" s="123" t="s">
        <v>437</v>
      </c>
      <c r="C281" s="123" t="s">
        <v>137</v>
      </c>
      <c r="D281" s="124" t="s">
        <v>141</v>
      </c>
      <c r="E281" s="125">
        <v>275.29000000000002</v>
      </c>
      <c r="F281" s="125">
        <v>217.11</v>
      </c>
      <c r="G281" s="125">
        <v>125.23</v>
      </c>
      <c r="H281" s="125">
        <v>72</v>
      </c>
      <c r="I281" s="125">
        <v>72</v>
      </c>
      <c r="J281" s="125">
        <v>0</v>
      </c>
      <c r="K281" s="125">
        <v>0</v>
      </c>
      <c r="L281" s="125">
        <v>0</v>
      </c>
      <c r="M281" s="125">
        <v>10.44</v>
      </c>
      <c r="N281" s="125">
        <v>0</v>
      </c>
      <c r="O281" s="125">
        <v>9.4499999999999993</v>
      </c>
      <c r="P281" s="125">
        <v>0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400</v>
      </c>
      <c r="Y281" s="123" t="s">
        <v>437</v>
      </c>
      <c r="Z281" s="123" t="s">
        <v>137</v>
      </c>
      <c r="AA281" s="124" t="s">
        <v>141</v>
      </c>
      <c r="AB281" s="123">
        <v>58.18</v>
      </c>
      <c r="AC281" s="131">
        <v>17.149999999999999</v>
      </c>
      <c r="AD281" s="132">
        <v>2.0499999999999998</v>
      </c>
      <c r="AE281" s="133">
        <v>0</v>
      </c>
      <c r="AF281" s="133">
        <v>0</v>
      </c>
      <c r="AG281" s="132">
        <v>0.85</v>
      </c>
      <c r="AH281" s="132">
        <v>3.55</v>
      </c>
      <c r="AI281" s="132">
        <v>0.45</v>
      </c>
      <c r="AJ281" s="132">
        <v>0</v>
      </c>
      <c r="AK281" s="132">
        <v>0.5</v>
      </c>
      <c r="AL281" s="132">
        <v>11.05</v>
      </c>
      <c r="AM281" s="133">
        <v>0</v>
      </c>
      <c r="AN281" s="132">
        <v>2.0499999999999998</v>
      </c>
      <c r="AO281" s="132">
        <v>1</v>
      </c>
      <c r="AP281" s="132">
        <v>0.1</v>
      </c>
      <c r="AQ281" s="132">
        <v>0.05</v>
      </c>
      <c r="AR281" s="132">
        <v>2.1</v>
      </c>
      <c r="AS281" s="133">
        <v>0.05</v>
      </c>
      <c r="AT281" s="133">
        <v>0</v>
      </c>
      <c r="AU281" s="133">
        <v>0</v>
      </c>
      <c r="AV281" s="132">
        <v>0.05</v>
      </c>
      <c r="AW281" s="133">
        <v>0</v>
      </c>
      <c r="AX281" s="132">
        <v>12.1</v>
      </c>
      <c r="AY281" s="132">
        <v>0.01</v>
      </c>
      <c r="AZ281" s="132">
        <v>0</v>
      </c>
      <c r="BA281" s="132">
        <v>3.16</v>
      </c>
      <c r="BB281" s="132">
        <v>0</v>
      </c>
      <c r="BC281" s="132">
        <v>1.91</v>
      </c>
      <c r="BD281" s="125">
        <v>0</v>
      </c>
      <c r="BE281" s="125">
        <v>0</v>
      </c>
      <c r="BF281" s="125">
        <v>0</v>
      </c>
      <c r="BG281" s="125">
        <v>0</v>
      </c>
      <c r="BH281" s="125">
        <v>0</v>
      </c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  <c r="BR281" s="125">
        <v>372</v>
      </c>
      <c r="BS281" s="125">
        <v>0</v>
      </c>
      <c r="BT281" s="125">
        <v>647.29</v>
      </c>
    </row>
    <row r="282" spans="1:72" s="115" customFormat="1" ht="17.25" customHeight="1">
      <c r="A282" s="123" t="s">
        <v>400</v>
      </c>
      <c r="B282" s="123" t="s">
        <v>437</v>
      </c>
      <c r="C282" s="123" t="s">
        <v>144</v>
      </c>
      <c r="D282" s="124" t="s">
        <v>147</v>
      </c>
      <c r="E282" s="125">
        <v>0</v>
      </c>
      <c r="F282" s="125">
        <v>0</v>
      </c>
      <c r="G282" s="125">
        <v>0</v>
      </c>
      <c r="H282" s="125"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400</v>
      </c>
      <c r="Y282" s="123" t="s">
        <v>437</v>
      </c>
      <c r="Z282" s="123" t="s">
        <v>144</v>
      </c>
      <c r="AA282" s="124" t="s">
        <v>147</v>
      </c>
      <c r="AB282" s="123">
        <v>0</v>
      </c>
      <c r="AC282" s="125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5">
        <v>0</v>
      </c>
      <c r="BE282" s="125">
        <v>0</v>
      </c>
      <c r="BF282" s="125">
        <v>0</v>
      </c>
      <c r="BG282" s="125">
        <v>0</v>
      </c>
      <c r="BH282" s="125">
        <v>0</v>
      </c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  <c r="BR282" s="125">
        <v>5</v>
      </c>
      <c r="BS282" s="125">
        <v>0</v>
      </c>
      <c r="BT282" s="125">
        <v>5</v>
      </c>
    </row>
    <row r="283" spans="1:72" s="115" customFormat="1" ht="17.25" customHeight="1">
      <c r="A283" s="123" t="s">
        <v>400</v>
      </c>
      <c r="B283" s="123" t="s">
        <v>437</v>
      </c>
      <c r="C283" s="123" t="s">
        <v>159</v>
      </c>
      <c r="D283" s="124" t="s">
        <v>438</v>
      </c>
      <c r="E283" s="125">
        <v>0</v>
      </c>
      <c r="F283" s="125">
        <v>0</v>
      </c>
      <c r="G283" s="125">
        <v>0</v>
      </c>
      <c r="H283" s="125">
        <v>0</v>
      </c>
      <c r="I283" s="125">
        <v>0</v>
      </c>
      <c r="J283" s="125">
        <v>0</v>
      </c>
      <c r="K283" s="125">
        <v>0</v>
      </c>
      <c r="L283" s="125">
        <v>0</v>
      </c>
      <c r="M283" s="125">
        <v>0</v>
      </c>
      <c r="N283" s="125">
        <v>0</v>
      </c>
      <c r="O283" s="125">
        <v>0</v>
      </c>
      <c r="P283" s="125">
        <v>0</v>
      </c>
      <c r="Q283" s="125">
        <v>0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3" t="s">
        <v>400</v>
      </c>
      <c r="Y283" s="123" t="s">
        <v>437</v>
      </c>
      <c r="Z283" s="123" t="s">
        <v>159</v>
      </c>
      <c r="AA283" s="124" t="s">
        <v>438</v>
      </c>
      <c r="AB283" s="123">
        <v>0</v>
      </c>
      <c r="AC283" s="125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5">
        <v>0</v>
      </c>
      <c r="BE283" s="125">
        <v>0</v>
      </c>
      <c r="BF283" s="125">
        <v>0</v>
      </c>
      <c r="BG283" s="125">
        <v>0</v>
      </c>
      <c r="BH283" s="125">
        <v>0</v>
      </c>
      <c r="BI283" s="125">
        <v>0</v>
      </c>
      <c r="BJ283" s="125">
        <v>0</v>
      </c>
      <c r="BK283" s="125">
        <v>0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  <c r="BR283" s="125">
        <v>100</v>
      </c>
      <c r="BS283" s="125">
        <v>0</v>
      </c>
      <c r="BT283" s="125">
        <v>100</v>
      </c>
    </row>
    <row r="284" spans="1:72" s="115" customFormat="1" ht="17.25" customHeight="1">
      <c r="A284" s="123"/>
      <c r="B284" s="123" t="s">
        <v>153</v>
      </c>
      <c r="C284" s="123"/>
      <c r="D284" s="124" t="s">
        <v>439</v>
      </c>
      <c r="E284" s="125">
        <v>1250.45</v>
      </c>
      <c r="F284" s="125">
        <v>1250.45</v>
      </c>
      <c r="G284" s="125">
        <v>0</v>
      </c>
      <c r="H284" s="125">
        <v>0</v>
      </c>
      <c r="I284" s="125">
        <v>0</v>
      </c>
      <c r="J284" s="125">
        <v>0</v>
      </c>
      <c r="K284" s="125">
        <v>0</v>
      </c>
      <c r="L284" s="125">
        <v>0</v>
      </c>
      <c r="M284" s="125">
        <v>0</v>
      </c>
      <c r="N284" s="125">
        <v>0</v>
      </c>
      <c r="O284" s="125">
        <v>1250.45</v>
      </c>
      <c r="P284" s="125">
        <v>0</v>
      </c>
      <c r="Q284" s="125">
        <v>0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3"/>
      <c r="Y284" s="123" t="s">
        <v>153</v>
      </c>
      <c r="Z284" s="123"/>
      <c r="AA284" s="124" t="s">
        <v>439</v>
      </c>
      <c r="AB284" s="123">
        <v>0</v>
      </c>
      <c r="AC284" s="125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5">
        <v>0</v>
      </c>
      <c r="BE284" s="125">
        <v>0</v>
      </c>
      <c r="BF284" s="125">
        <v>0</v>
      </c>
      <c r="BG284" s="125">
        <v>0</v>
      </c>
      <c r="BH284" s="125">
        <v>0</v>
      </c>
      <c r="BI284" s="125">
        <v>0</v>
      </c>
      <c r="BJ284" s="125">
        <v>0</v>
      </c>
      <c r="BK284" s="125">
        <v>0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  <c r="BR284" s="125">
        <v>166.46</v>
      </c>
      <c r="BS284" s="125">
        <v>8</v>
      </c>
      <c r="BT284" s="125">
        <v>1424.91</v>
      </c>
    </row>
    <row r="285" spans="1:72" s="115" customFormat="1" ht="17.25" customHeight="1">
      <c r="A285" s="123" t="s">
        <v>400</v>
      </c>
      <c r="B285" s="123" t="s">
        <v>259</v>
      </c>
      <c r="C285" s="123" t="s">
        <v>137</v>
      </c>
      <c r="D285" s="124" t="s">
        <v>440</v>
      </c>
      <c r="E285" s="125">
        <v>1250.45</v>
      </c>
      <c r="F285" s="125">
        <v>1250.45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1250.45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400</v>
      </c>
      <c r="Y285" s="123" t="s">
        <v>259</v>
      </c>
      <c r="Z285" s="123" t="s">
        <v>137</v>
      </c>
      <c r="AA285" s="124" t="s">
        <v>440</v>
      </c>
      <c r="AB285" s="123">
        <v>0</v>
      </c>
      <c r="AC285" s="125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5">
        <v>0</v>
      </c>
      <c r="BE285" s="125">
        <v>0</v>
      </c>
      <c r="BF285" s="125">
        <v>0</v>
      </c>
      <c r="BG285" s="125">
        <v>0</v>
      </c>
      <c r="BH285" s="125">
        <v>0</v>
      </c>
      <c r="BI285" s="125">
        <v>0</v>
      </c>
      <c r="BJ285" s="125">
        <v>0</v>
      </c>
      <c r="BK285" s="125">
        <v>0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  <c r="BR285" s="125">
        <v>166.46</v>
      </c>
      <c r="BS285" s="125">
        <v>8</v>
      </c>
      <c r="BT285" s="125">
        <v>1424.91</v>
      </c>
    </row>
    <row r="286" spans="1:72" s="115" customFormat="1" ht="17.25" customHeight="1">
      <c r="A286" s="123" t="s">
        <v>441</v>
      </c>
      <c r="B286" s="123"/>
      <c r="C286" s="123"/>
      <c r="D286" s="124" t="s">
        <v>442</v>
      </c>
      <c r="E286" s="125">
        <v>391.28</v>
      </c>
      <c r="F286" s="125">
        <v>238.44</v>
      </c>
      <c r="G286" s="125">
        <v>147.19999999999999</v>
      </c>
      <c r="H286" s="125">
        <v>42.75</v>
      </c>
      <c r="I286" s="125">
        <v>42.75</v>
      </c>
      <c r="J286" s="125">
        <v>0</v>
      </c>
      <c r="K286" s="125">
        <v>0</v>
      </c>
      <c r="L286" s="125">
        <v>0</v>
      </c>
      <c r="M286" s="125">
        <v>12.27</v>
      </c>
      <c r="N286" s="125">
        <v>0</v>
      </c>
      <c r="O286" s="125">
        <v>36.229999999999997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441</v>
      </c>
      <c r="Y286" s="123"/>
      <c r="Z286" s="123"/>
      <c r="AA286" s="124" t="s">
        <v>442</v>
      </c>
      <c r="AB286" s="123">
        <v>152.84</v>
      </c>
      <c r="AC286" s="125">
        <f>AC287+AC289+AC292+AC294+AC296+AC298+AC300</f>
        <v>5</v>
      </c>
      <c r="AD286" s="125">
        <f t="shared" ref="AD286:BC286" si="43">AD287+AD289+AD292+AD294+AD296+AD298+AD300</f>
        <v>7</v>
      </c>
      <c r="AE286" s="125">
        <f t="shared" si="43"/>
        <v>0</v>
      </c>
      <c r="AF286" s="125">
        <f t="shared" si="43"/>
        <v>0</v>
      </c>
      <c r="AG286" s="125">
        <f t="shared" si="43"/>
        <v>0.15</v>
      </c>
      <c r="AH286" s="125">
        <f t="shared" si="43"/>
        <v>4.26</v>
      </c>
      <c r="AI286" s="125">
        <f t="shared" si="43"/>
        <v>1.0900000000000001</v>
      </c>
      <c r="AJ286" s="125">
        <f t="shared" si="43"/>
        <v>0</v>
      </c>
      <c r="AK286" s="125">
        <f t="shared" si="43"/>
        <v>0</v>
      </c>
      <c r="AL286" s="125">
        <f t="shared" si="43"/>
        <v>0</v>
      </c>
      <c r="AM286" s="125">
        <f t="shared" si="43"/>
        <v>0</v>
      </c>
      <c r="AN286" s="125">
        <f t="shared" si="43"/>
        <v>0</v>
      </c>
      <c r="AO286" s="125">
        <f t="shared" si="43"/>
        <v>0</v>
      </c>
      <c r="AP286" s="125">
        <f t="shared" si="43"/>
        <v>0</v>
      </c>
      <c r="AQ286" s="125">
        <f t="shared" si="43"/>
        <v>0</v>
      </c>
      <c r="AR286" s="125">
        <f t="shared" si="43"/>
        <v>17</v>
      </c>
      <c r="AS286" s="125">
        <f t="shared" si="43"/>
        <v>0</v>
      </c>
      <c r="AT286" s="125">
        <f t="shared" si="43"/>
        <v>0</v>
      </c>
      <c r="AU286" s="125">
        <f t="shared" si="43"/>
        <v>0</v>
      </c>
      <c r="AV286" s="125">
        <f t="shared" si="43"/>
        <v>0</v>
      </c>
      <c r="AW286" s="125">
        <f t="shared" si="43"/>
        <v>0</v>
      </c>
      <c r="AX286" s="125">
        <f t="shared" si="43"/>
        <v>16</v>
      </c>
      <c r="AY286" s="125">
        <f t="shared" si="43"/>
        <v>0</v>
      </c>
      <c r="AZ286" s="125">
        <f t="shared" si="43"/>
        <v>0</v>
      </c>
      <c r="BA286" s="125">
        <f t="shared" si="43"/>
        <v>21.88</v>
      </c>
      <c r="BB286" s="125">
        <f t="shared" si="43"/>
        <v>0</v>
      </c>
      <c r="BC286" s="125">
        <f t="shared" si="43"/>
        <v>80.459999999999994</v>
      </c>
      <c r="BD286" s="125">
        <v>0</v>
      </c>
      <c r="BE286" s="125">
        <v>0</v>
      </c>
      <c r="BF286" s="125">
        <v>0</v>
      </c>
      <c r="BG286" s="125">
        <v>0</v>
      </c>
      <c r="BH286" s="125">
        <v>0</v>
      </c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  <c r="BR286" s="125">
        <v>832</v>
      </c>
      <c r="BS286" s="125">
        <v>6627.12</v>
      </c>
      <c r="BT286" s="125">
        <v>7850.4</v>
      </c>
    </row>
    <row r="287" spans="1:72" s="115" customFormat="1" ht="17.25" customHeight="1">
      <c r="A287" s="123"/>
      <c r="B287" s="123" t="s">
        <v>137</v>
      </c>
      <c r="C287" s="123"/>
      <c r="D287" s="124" t="s">
        <v>443</v>
      </c>
      <c r="E287" s="125">
        <v>391.28</v>
      </c>
      <c r="F287" s="125">
        <v>238.44</v>
      </c>
      <c r="G287" s="125">
        <v>147.19999999999999</v>
      </c>
      <c r="H287" s="125">
        <v>42.75</v>
      </c>
      <c r="I287" s="125">
        <v>42.75</v>
      </c>
      <c r="J287" s="125">
        <v>0</v>
      </c>
      <c r="K287" s="125">
        <v>0</v>
      </c>
      <c r="L287" s="125">
        <v>0</v>
      </c>
      <c r="M287" s="125">
        <v>12.27</v>
      </c>
      <c r="N287" s="125">
        <v>0</v>
      </c>
      <c r="O287" s="125">
        <v>36.229999999999997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/>
      <c r="Y287" s="123" t="s">
        <v>137</v>
      </c>
      <c r="Z287" s="123"/>
      <c r="AA287" s="124" t="s">
        <v>443</v>
      </c>
      <c r="AB287" s="123">
        <v>152.84</v>
      </c>
      <c r="AC287" s="125">
        <f>SUM(AC288)</f>
        <v>5</v>
      </c>
      <c r="AD287" s="125">
        <f t="shared" ref="AD287:BC287" si="44">SUM(AD288)</f>
        <v>7</v>
      </c>
      <c r="AE287" s="125">
        <f t="shared" si="44"/>
        <v>0</v>
      </c>
      <c r="AF287" s="125">
        <f t="shared" si="44"/>
        <v>0</v>
      </c>
      <c r="AG287" s="125">
        <f t="shared" si="44"/>
        <v>0.15</v>
      </c>
      <c r="AH287" s="125">
        <f t="shared" si="44"/>
        <v>4.26</v>
      </c>
      <c r="AI287" s="125">
        <f t="shared" si="44"/>
        <v>1.0900000000000001</v>
      </c>
      <c r="AJ287" s="125">
        <f t="shared" si="44"/>
        <v>0</v>
      </c>
      <c r="AK287" s="125">
        <f t="shared" si="44"/>
        <v>0</v>
      </c>
      <c r="AL287" s="125">
        <f t="shared" si="44"/>
        <v>0</v>
      </c>
      <c r="AM287" s="125">
        <f t="shared" si="44"/>
        <v>0</v>
      </c>
      <c r="AN287" s="125">
        <f t="shared" si="44"/>
        <v>0</v>
      </c>
      <c r="AO287" s="125">
        <f t="shared" si="44"/>
        <v>0</v>
      </c>
      <c r="AP287" s="125">
        <f t="shared" si="44"/>
        <v>0</v>
      </c>
      <c r="AQ287" s="125">
        <f t="shared" si="44"/>
        <v>0</v>
      </c>
      <c r="AR287" s="125">
        <f t="shared" si="44"/>
        <v>17</v>
      </c>
      <c r="AS287" s="125">
        <f t="shared" si="44"/>
        <v>0</v>
      </c>
      <c r="AT287" s="125">
        <f t="shared" si="44"/>
        <v>0</v>
      </c>
      <c r="AU287" s="125">
        <f t="shared" si="44"/>
        <v>0</v>
      </c>
      <c r="AV287" s="125">
        <f t="shared" si="44"/>
        <v>0</v>
      </c>
      <c r="AW287" s="125">
        <f t="shared" si="44"/>
        <v>0</v>
      </c>
      <c r="AX287" s="125">
        <f t="shared" si="44"/>
        <v>16</v>
      </c>
      <c r="AY287" s="125">
        <f t="shared" si="44"/>
        <v>0</v>
      </c>
      <c r="AZ287" s="125">
        <f t="shared" si="44"/>
        <v>0</v>
      </c>
      <c r="BA287" s="125">
        <f t="shared" si="44"/>
        <v>21.88</v>
      </c>
      <c r="BB287" s="125">
        <f t="shared" si="44"/>
        <v>0</v>
      </c>
      <c r="BC287" s="125">
        <f t="shared" si="44"/>
        <v>80.459999999999994</v>
      </c>
      <c r="BD287" s="125">
        <v>0</v>
      </c>
      <c r="BE287" s="125">
        <v>0</v>
      </c>
      <c r="BF287" s="125">
        <v>0</v>
      </c>
      <c r="BG287" s="125">
        <v>0</v>
      </c>
      <c r="BH287" s="125">
        <v>0</v>
      </c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  <c r="BR287" s="125">
        <v>502</v>
      </c>
      <c r="BS287" s="125">
        <v>0</v>
      </c>
      <c r="BT287" s="125">
        <v>893.28</v>
      </c>
    </row>
    <row r="288" spans="1:72" s="115" customFormat="1" ht="17.25" customHeight="1">
      <c r="A288" s="123" t="s">
        <v>444</v>
      </c>
      <c r="B288" s="123" t="s">
        <v>140</v>
      </c>
      <c r="C288" s="123" t="s">
        <v>137</v>
      </c>
      <c r="D288" s="124" t="s">
        <v>141</v>
      </c>
      <c r="E288" s="125">
        <v>391.28</v>
      </c>
      <c r="F288" s="125">
        <v>238.44</v>
      </c>
      <c r="G288" s="125">
        <v>147.19999999999999</v>
      </c>
      <c r="H288" s="125">
        <v>42.75</v>
      </c>
      <c r="I288" s="125">
        <v>42.75</v>
      </c>
      <c r="J288" s="125">
        <v>0</v>
      </c>
      <c r="K288" s="125">
        <v>0</v>
      </c>
      <c r="L288" s="125">
        <v>0</v>
      </c>
      <c r="M288" s="125">
        <v>12.27</v>
      </c>
      <c r="N288" s="125">
        <v>0</v>
      </c>
      <c r="O288" s="125">
        <v>36.229999999999997</v>
      </c>
      <c r="P288" s="125">
        <v>0</v>
      </c>
      <c r="Q288" s="125">
        <v>0</v>
      </c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444</v>
      </c>
      <c r="Y288" s="123" t="s">
        <v>140</v>
      </c>
      <c r="Z288" s="123" t="s">
        <v>137</v>
      </c>
      <c r="AA288" s="124" t="s">
        <v>141</v>
      </c>
      <c r="AB288" s="123">
        <v>152.84</v>
      </c>
      <c r="AC288" s="131">
        <v>5</v>
      </c>
      <c r="AD288" s="132">
        <v>7</v>
      </c>
      <c r="AE288" s="133">
        <v>0</v>
      </c>
      <c r="AF288" s="133">
        <v>0</v>
      </c>
      <c r="AG288" s="132">
        <v>0.15</v>
      </c>
      <c r="AH288" s="132">
        <v>4.26</v>
      </c>
      <c r="AI288" s="132">
        <v>1.0900000000000001</v>
      </c>
      <c r="AJ288" s="132">
        <v>0</v>
      </c>
      <c r="AK288" s="132">
        <v>0</v>
      </c>
      <c r="AL288" s="132">
        <v>0</v>
      </c>
      <c r="AM288" s="133">
        <v>0</v>
      </c>
      <c r="AN288" s="132">
        <v>0</v>
      </c>
      <c r="AO288" s="132">
        <v>0</v>
      </c>
      <c r="AP288" s="132">
        <v>0</v>
      </c>
      <c r="AQ288" s="132">
        <v>0</v>
      </c>
      <c r="AR288" s="132">
        <v>17</v>
      </c>
      <c r="AS288" s="133">
        <v>0</v>
      </c>
      <c r="AT288" s="133">
        <v>0</v>
      </c>
      <c r="AU288" s="133">
        <v>0</v>
      </c>
      <c r="AV288" s="132">
        <v>0</v>
      </c>
      <c r="AW288" s="133">
        <v>0</v>
      </c>
      <c r="AX288" s="132">
        <v>16</v>
      </c>
      <c r="AY288" s="132">
        <v>0</v>
      </c>
      <c r="AZ288" s="132">
        <v>0</v>
      </c>
      <c r="BA288" s="132">
        <v>21.88</v>
      </c>
      <c r="BB288" s="132">
        <v>0</v>
      </c>
      <c r="BC288" s="132">
        <v>80.459999999999994</v>
      </c>
      <c r="BD288" s="125">
        <v>0</v>
      </c>
      <c r="BE288" s="125">
        <v>0</v>
      </c>
      <c r="BF288" s="125">
        <v>0</v>
      </c>
      <c r="BG288" s="125">
        <v>0</v>
      </c>
      <c r="BH288" s="125">
        <v>0</v>
      </c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  <c r="BR288" s="125">
        <v>502</v>
      </c>
      <c r="BS288" s="125">
        <v>0</v>
      </c>
      <c r="BT288" s="125">
        <v>893.28</v>
      </c>
    </row>
    <row r="289" spans="1:72" s="115" customFormat="1" ht="17.25" customHeight="1">
      <c r="A289" s="123"/>
      <c r="B289" s="123" t="s">
        <v>148</v>
      </c>
      <c r="C289" s="123"/>
      <c r="D289" s="124" t="s">
        <v>445</v>
      </c>
      <c r="E289" s="125">
        <v>0</v>
      </c>
      <c r="F289" s="125">
        <v>0</v>
      </c>
      <c r="G289" s="125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/>
      <c r="Y289" s="123" t="s">
        <v>148</v>
      </c>
      <c r="Z289" s="123"/>
      <c r="AA289" s="124" t="s">
        <v>445</v>
      </c>
      <c r="AB289" s="123">
        <v>0</v>
      </c>
      <c r="AC289" s="125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5">
        <v>0</v>
      </c>
      <c r="BE289" s="125">
        <v>0</v>
      </c>
      <c r="BF289" s="125">
        <v>0</v>
      </c>
      <c r="BG289" s="125">
        <v>0</v>
      </c>
      <c r="BH289" s="125">
        <v>0</v>
      </c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  <c r="BR289" s="125">
        <v>330</v>
      </c>
      <c r="BS289" s="125">
        <v>2043</v>
      </c>
      <c r="BT289" s="125">
        <v>2373</v>
      </c>
    </row>
    <row r="290" spans="1:72" s="115" customFormat="1" ht="17.25" customHeight="1">
      <c r="A290" s="123" t="s">
        <v>444</v>
      </c>
      <c r="B290" s="123" t="s">
        <v>150</v>
      </c>
      <c r="C290" s="123" t="s">
        <v>144</v>
      </c>
      <c r="D290" s="124" t="s">
        <v>446</v>
      </c>
      <c r="E290" s="125">
        <v>0</v>
      </c>
      <c r="F290" s="125">
        <v>0</v>
      </c>
      <c r="G290" s="125">
        <v>0</v>
      </c>
      <c r="H290" s="125"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444</v>
      </c>
      <c r="Y290" s="123" t="s">
        <v>150</v>
      </c>
      <c r="Z290" s="123" t="s">
        <v>144</v>
      </c>
      <c r="AA290" s="124" t="s">
        <v>446</v>
      </c>
      <c r="AB290" s="123">
        <v>0</v>
      </c>
      <c r="AC290" s="125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5">
        <v>0</v>
      </c>
      <c r="BE290" s="125">
        <v>0</v>
      </c>
      <c r="BF290" s="125">
        <v>0</v>
      </c>
      <c r="BG290" s="125">
        <v>0</v>
      </c>
      <c r="BH290" s="125">
        <v>0</v>
      </c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  <c r="BR290" s="125">
        <v>330</v>
      </c>
      <c r="BS290" s="125">
        <v>130</v>
      </c>
      <c r="BT290" s="125">
        <v>460</v>
      </c>
    </row>
    <row r="291" spans="1:72" s="115" customFormat="1" ht="17.25" customHeight="1">
      <c r="A291" s="123" t="s">
        <v>444</v>
      </c>
      <c r="B291" s="123" t="s">
        <v>150</v>
      </c>
      <c r="C291" s="123" t="s">
        <v>153</v>
      </c>
      <c r="D291" s="124" t="s">
        <v>447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444</v>
      </c>
      <c r="Y291" s="123" t="s">
        <v>150</v>
      </c>
      <c r="Z291" s="123" t="s">
        <v>153</v>
      </c>
      <c r="AA291" s="124" t="s">
        <v>447</v>
      </c>
      <c r="AB291" s="123">
        <v>0</v>
      </c>
      <c r="AC291" s="125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5">
        <v>0</v>
      </c>
      <c r="BE291" s="125">
        <v>0</v>
      </c>
      <c r="BF291" s="125">
        <v>0</v>
      </c>
      <c r="BG291" s="125">
        <v>0</v>
      </c>
      <c r="BH291" s="125">
        <v>0</v>
      </c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  <c r="BR291" s="125">
        <v>0</v>
      </c>
      <c r="BS291" s="125">
        <v>1913</v>
      </c>
      <c r="BT291" s="125">
        <v>1913</v>
      </c>
    </row>
    <row r="292" spans="1:72" s="115" customFormat="1" ht="17.25" customHeight="1">
      <c r="A292" s="123"/>
      <c r="B292" s="123" t="s">
        <v>155</v>
      </c>
      <c r="C292" s="123"/>
      <c r="D292" s="124" t="s">
        <v>448</v>
      </c>
      <c r="E292" s="125">
        <v>0</v>
      </c>
      <c r="F292" s="125">
        <v>0</v>
      </c>
      <c r="G292" s="125">
        <v>0</v>
      </c>
      <c r="H292" s="125"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>
        <v>0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/>
      <c r="Y292" s="123" t="s">
        <v>155</v>
      </c>
      <c r="Z292" s="123"/>
      <c r="AA292" s="124" t="s">
        <v>448</v>
      </c>
      <c r="AB292" s="123">
        <v>0</v>
      </c>
      <c r="AC292" s="125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5">
        <v>0</v>
      </c>
      <c r="BE292" s="125">
        <v>0</v>
      </c>
      <c r="BF292" s="125">
        <v>0</v>
      </c>
      <c r="BG292" s="125">
        <v>0</v>
      </c>
      <c r="BH292" s="125">
        <v>0</v>
      </c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  <c r="BR292" s="125">
        <v>0</v>
      </c>
      <c r="BS292" s="125">
        <v>1515</v>
      </c>
      <c r="BT292" s="125">
        <v>1515</v>
      </c>
    </row>
    <row r="293" spans="1:72" s="115" customFormat="1" ht="17.25" customHeight="1">
      <c r="A293" s="123" t="s">
        <v>444</v>
      </c>
      <c r="B293" s="123" t="s">
        <v>157</v>
      </c>
      <c r="C293" s="123" t="s">
        <v>144</v>
      </c>
      <c r="D293" s="124" t="s">
        <v>449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3" t="s">
        <v>444</v>
      </c>
      <c r="Y293" s="123" t="s">
        <v>157</v>
      </c>
      <c r="Z293" s="123" t="s">
        <v>144</v>
      </c>
      <c r="AA293" s="124" t="s">
        <v>449</v>
      </c>
      <c r="AB293" s="123">
        <v>0</v>
      </c>
      <c r="AC293" s="125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5">
        <v>0</v>
      </c>
      <c r="BE293" s="125">
        <v>0</v>
      </c>
      <c r="BF293" s="125">
        <v>0</v>
      </c>
      <c r="BG293" s="125">
        <v>0</v>
      </c>
      <c r="BH293" s="125">
        <v>0</v>
      </c>
      <c r="BI293" s="125">
        <v>0</v>
      </c>
      <c r="BJ293" s="125">
        <v>0</v>
      </c>
      <c r="BK293" s="125">
        <v>0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>
        <v>0</v>
      </c>
      <c r="BR293" s="125">
        <v>0</v>
      </c>
      <c r="BS293" s="125">
        <v>1515</v>
      </c>
      <c r="BT293" s="125">
        <v>1515</v>
      </c>
    </row>
    <row r="294" spans="1:72" s="115" customFormat="1" ht="17.25" customHeight="1">
      <c r="A294" s="123"/>
      <c r="B294" s="123" t="s">
        <v>159</v>
      </c>
      <c r="C294" s="123"/>
      <c r="D294" s="124" t="s">
        <v>450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/>
      <c r="Y294" s="123" t="s">
        <v>159</v>
      </c>
      <c r="Z294" s="123"/>
      <c r="AA294" s="124" t="s">
        <v>450</v>
      </c>
      <c r="AB294" s="123">
        <v>0</v>
      </c>
      <c r="AC294" s="125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5">
        <v>0</v>
      </c>
      <c r="BE294" s="125">
        <v>0</v>
      </c>
      <c r="BF294" s="125">
        <v>0</v>
      </c>
      <c r="BG294" s="125">
        <v>0</v>
      </c>
      <c r="BH294" s="125">
        <v>0</v>
      </c>
      <c r="BI294" s="125">
        <v>0</v>
      </c>
      <c r="BJ294" s="125">
        <v>0</v>
      </c>
      <c r="BK294" s="125">
        <v>0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  <c r="BR294" s="125">
        <v>0</v>
      </c>
      <c r="BS294" s="125">
        <v>71</v>
      </c>
      <c r="BT294" s="125">
        <v>71</v>
      </c>
    </row>
    <row r="295" spans="1:72" s="115" customFormat="1" ht="17.25" customHeight="1">
      <c r="A295" s="123" t="s">
        <v>444</v>
      </c>
      <c r="B295" s="123" t="s">
        <v>161</v>
      </c>
      <c r="C295" s="123" t="s">
        <v>163</v>
      </c>
      <c r="D295" s="124" t="s">
        <v>451</v>
      </c>
      <c r="E295" s="125">
        <v>0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444</v>
      </c>
      <c r="Y295" s="123" t="s">
        <v>161</v>
      </c>
      <c r="Z295" s="123" t="s">
        <v>163</v>
      </c>
      <c r="AA295" s="124" t="s">
        <v>451</v>
      </c>
      <c r="AB295" s="123">
        <v>0</v>
      </c>
      <c r="AC295" s="125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5">
        <v>0</v>
      </c>
      <c r="BE295" s="125">
        <v>0</v>
      </c>
      <c r="BF295" s="125">
        <v>0</v>
      </c>
      <c r="BG295" s="125">
        <v>0</v>
      </c>
      <c r="BH295" s="125">
        <v>0</v>
      </c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  <c r="BR295" s="125">
        <v>0</v>
      </c>
      <c r="BS295" s="125">
        <v>71</v>
      </c>
      <c r="BT295" s="125">
        <v>71</v>
      </c>
    </row>
    <row r="296" spans="1:72" s="115" customFormat="1" ht="17.25" customHeight="1">
      <c r="A296" s="123"/>
      <c r="B296" s="123" t="s">
        <v>166</v>
      </c>
      <c r="C296" s="123"/>
      <c r="D296" s="124" t="s">
        <v>452</v>
      </c>
      <c r="E296" s="125">
        <v>0</v>
      </c>
      <c r="F296" s="125">
        <v>0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/>
      <c r="Y296" s="123" t="s">
        <v>166</v>
      </c>
      <c r="Z296" s="123"/>
      <c r="AA296" s="124" t="s">
        <v>452</v>
      </c>
      <c r="AB296" s="123">
        <v>0</v>
      </c>
      <c r="AC296" s="125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5">
        <v>0</v>
      </c>
      <c r="BE296" s="125">
        <v>0</v>
      </c>
      <c r="BF296" s="125">
        <v>0</v>
      </c>
      <c r="BG296" s="125">
        <v>0</v>
      </c>
      <c r="BH296" s="125">
        <v>0</v>
      </c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  <c r="BR296" s="125">
        <v>0</v>
      </c>
      <c r="BS296" s="125">
        <v>455.12</v>
      </c>
      <c r="BT296" s="125">
        <v>455.12</v>
      </c>
    </row>
    <row r="297" spans="1:72" s="115" customFormat="1" ht="17.25" customHeight="1">
      <c r="A297" s="123" t="s">
        <v>444</v>
      </c>
      <c r="B297" s="123" t="s">
        <v>168</v>
      </c>
      <c r="C297" s="123" t="s">
        <v>144</v>
      </c>
      <c r="D297" s="124" t="s">
        <v>453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0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444</v>
      </c>
      <c r="Y297" s="123" t="s">
        <v>168</v>
      </c>
      <c r="Z297" s="123" t="s">
        <v>144</v>
      </c>
      <c r="AA297" s="124" t="s">
        <v>453</v>
      </c>
      <c r="AB297" s="123">
        <v>0</v>
      </c>
      <c r="AC297" s="125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5">
        <v>0</v>
      </c>
      <c r="BE297" s="125">
        <v>0</v>
      </c>
      <c r="BF297" s="125">
        <v>0</v>
      </c>
      <c r="BG297" s="125">
        <v>0</v>
      </c>
      <c r="BH297" s="125">
        <v>0</v>
      </c>
      <c r="BI297" s="125">
        <v>0</v>
      </c>
      <c r="BJ297" s="125">
        <v>0</v>
      </c>
      <c r="BK297" s="125">
        <v>0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  <c r="BR297" s="125">
        <v>0</v>
      </c>
      <c r="BS297" s="125">
        <v>455.12</v>
      </c>
      <c r="BT297" s="125">
        <v>455.12</v>
      </c>
    </row>
    <row r="298" spans="1:72" s="115" customFormat="1" ht="17.25" customHeight="1">
      <c r="A298" s="123"/>
      <c r="B298" s="123" t="s">
        <v>178</v>
      </c>
      <c r="C298" s="123"/>
      <c r="D298" s="124" t="s">
        <v>454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5">
        <v>0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/>
      <c r="Y298" s="123" t="s">
        <v>178</v>
      </c>
      <c r="Z298" s="123"/>
      <c r="AA298" s="124" t="s">
        <v>454</v>
      </c>
      <c r="AB298" s="123">
        <v>0</v>
      </c>
      <c r="AC298" s="125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5">
        <v>0</v>
      </c>
      <c r="BE298" s="125">
        <v>0</v>
      </c>
      <c r="BF298" s="125">
        <v>0</v>
      </c>
      <c r="BG298" s="125">
        <v>0</v>
      </c>
      <c r="BH298" s="125">
        <v>0</v>
      </c>
      <c r="BI298" s="125">
        <v>0</v>
      </c>
      <c r="BJ298" s="125">
        <v>0</v>
      </c>
      <c r="BK298" s="125">
        <v>0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  <c r="BR298" s="125">
        <v>0</v>
      </c>
      <c r="BS298" s="125">
        <v>150</v>
      </c>
      <c r="BT298" s="125">
        <v>150</v>
      </c>
    </row>
    <row r="299" spans="1:72" s="115" customFormat="1" ht="17.25" customHeight="1">
      <c r="A299" s="123" t="s">
        <v>444</v>
      </c>
      <c r="B299" s="123" t="s">
        <v>180</v>
      </c>
      <c r="C299" s="123" t="s">
        <v>153</v>
      </c>
      <c r="D299" s="124" t="s">
        <v>455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444</v>
      </c>
      <c r="Y299" s="123" t="s">
        <v>180</v>
      </c>
      <c r="Z299" s="123" t="s">
        <v>153</v>
      </c>
      <c r="AA299" s="124" t="s">
        <v>455</v>
      </c>
      <c r="AB299" s="123">
        <v>0</v>
      </c>
      <c r="AC299" s="125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5">
        <v>0</v>
      </c>
      <c r="BE299" s="125">
        <v>0</v>
      </c>
      <c r="BF299" s="125">
        <v>0</v>
      </c>
      <c r="BG299" s="125">
        <v>0</v>
      </c>
      <c r="BH299" s="125">
        <v>0</v>
      </c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  <c r="BR299" s="125">
        <v>0</v>
      </c>
      <c r="BS299" s="125">
        <v>150</v>
      </c>
      <c r="BT299" s="125">
        <v>150</v>
      </c>
    </row>
    <row r="300" spans="1:72" s="115" customFormat="1" ht="17.25" customHeight="1">
      <c r="A300" s="123"/>
      <c r="B300" s="123" t="s">
        <v>153</v>
      </c>
      <c r="C300" s="123"/>
      <c r="D300" s="124" t="s">
        <v>456</v>
      </c>
      <c r="E300" s="125">
        <v>0</v>
      </c>
      <c r="F300" s="125">
        <v>0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3"/>
      <c r="Y300" s="123" t="s">
        <v>153</v>
      </c>
      <c r="Z300" s="123"/>
      <c r="AA300" s="124" t="s">
        <v>456</v>
      </c>
      <c r="AB300" s="123">
        <v>0</v>
      </c>
      <c r="AC300" s="125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5">
        <v>0</v>
      </c>
      <c r="BE300" s="125">
        <v>0</v>
      </c>
      <c r="BF300" s="125">
        <v>0</v>
      </c>
      <c r="BG300" s="125">
        <v>0</v>
      </c>
      <c r="BH300" s="125">
        <v>0</v>
      </c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  <c r="BR300" s="125">
        <v>0</v>
      </c>
      <c r="BS300" s="125">
        <v>2393</v>
      </c>
      <c r="BT300" s="125">
        <v>2393</v>
      </c>
    </row>
    <row r="301" spans="1:72" s="115" customFormat="1" ht="17.25" customHeight="1">
      <c r="A301" s="123" t="s">
        <v>444</v>
      </c>
      <c r="B301" s="123" t="s">
        <v>259</v>
      </c>
      <c r="C301" s="123" t="s">
        <v>137</v>
      </c>
      <c r="D301" s="124" t="s">
        <v>457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444</v>
      </c>
      <c r="Y301" s="123" t="s">
        <v>259</v>
      </c>
      <c r="Z301" s="123" t="s">
        <v>137</v>
      </c>
      <c r="AA301" s="124" t="s">
        <v>457</v>
      </c>
      <c r="AB301" s="123">
        <v>0</v>
      </c>
      <c r="AC301" s="125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5">
        <v>0</v>
      </c>
      <c r="BE301" s="125">
        <v>0</v>
      </c>
      <c r="BF301" s="125">
        <v>0</v>
      </c>
      <c r="BG301" s="125">
        <v>0</v>
      </c>
      <c r="BH301" s="125">
        <v>0</v>
      </c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  <c r="BR301" s="125">
        <v>0</v>
      </c>
      <c r="BS301" s="125">
        <v>2393</v>
      </c>
      <c r="BT301" s="125">
        <v>2393</v>
      </c>
    </row>
    <row r="302" spans="1:72" s="115" customFormat="1" ht="17.25" customHeight="1">
      <c r="A302" s="123" t="s">
        <v>458</v>
      </c>
      <c r="B302" s="123"/>
      <c r="C302" s="123"/>
      <c r="D302" s="124" t="s">
        <v>459</v>
      </c>
      <c r="E302" s="125">
        <v>2490.3000000000002</v>
      </c>
      <c r="F302" s="125">
        <v>2060.34</v>
      </c>
      <c r="G302" s="125">
        <v>1084.3399999999999</v>
      </c>
      <c r="H302" s="125">
        <v>431.7</v>
      </c>
      <c r="I302" s="125">
        <v>425.03</v>
      </c>
      <c r="J302" s="125">
        <v>6.67</v>
      </c>
      <c r="K302" s="125">
        <v>0</v>
      </c>
      <c r="L302" s="125">
        <v>0</v>
      </c>
      <c r="M302" s="125">
        <v>90.36</v>
      </c>
      <c r="N302" s="125">
        <v>0</v>
      </c>
      <c r="O302" s="125">
        <v>211.05</v>
      </c>
      <c r="P302" s="125">
        <v>0</v>
      </c>
      <c r="Q302" s="125">
        <v>0</v>
      </c>
      <c r="R302" s="125">
        <v>2.89</v>
      </c>
      <c r="S302" s="125">
        <v>0</v>
      </c>
      <c r="T302" s="125">
        <v>0</v>
      </c>
      <c r="U302" s="125">
        <v>0</v>
      </c>
      <c r="V302" s="125">
        <v>0</v>
      </c>
      <c r="W302" s="125">
        <v>240</v>
      </c>
      <c r="X302" s="123" t="s">
        <v>458</v>
      </c>
      <c r="Y302" s="123"/>
      <c r="Z302" s="123"/>
      <c r="AA302" s="124" t="s">
        <v>459</v>
      </c>
      <c r="AB302" s="123">
        <v>427.02</v>
      </c>
      <c r="AC302" s="125">
        <f>AC303+AC309+AC311+AC314+AC316+AC318+AC320</f>
        <v>53.2</v>
      </c>
      <c r="AD302" s="125">
        <f t="shared" ref="AD302:BC302" si="45">AD303+AD309+AD311+AD314+AD316+AD318+AD320</f>
        <v>5.0999999999999996</v>
      </c>
      <c r="AE302" s="125">
        <f t="shared" si="45"/>
        <v>0</v>
      </c>
      <c r="AF302" s="125">
        <f t="shared" si="45"/>
        <v>0</v>
      </c>
      <c r="AG302" s="125">
        <f t="shared" si="45"/>
        <v>12.46</v>
      </c>
      <c r="AH302" s="125">
        <f t="shared" si="45"/>
        <v>18.100000000000001</v>
      </c>
      <c r="AI302" s="125">
        <f t="shared" si="45"/>
        <v>4.58</v>
      </c>
      <c r="AJ302" s="125">
        <f t="shared" si="45"/>
        <v>0</v>
      </c>
      <c r="AK302" s="125">
        <f t="shared" si="45"/>
        <v>0.24</v>
      </c>
      <c r="AL302" s="125">
        <f t="shared" si="45"/>
        <v>17.8</v>
      </c>
      <c r="AM302" s="125">
        <f t="shared" si="45"/>
        <v>0</v>
      </c>
      <c r="AN302" s="125">
        <f t="shared" si="45"/>
        <v>19.16</v>
      </c>
      <c r="AO302" s="125">
        <f t="shared" si="45"/>
        <v>0.8</v>
      </c>
      <c r="AP302" s="125">
        <f t="shared" si="45"/>
        <v>2.6</v>
      </c>
      <c r="AQ302" s="125">
        <f t="shared" si="45"/>
        <v>2.7</v>
      </c>
      <c r="AR302" s="125">
        <f t="shared" si="45"/>
        <v>12.5</v>
      </c>
      <c r="AS302" s="125">
        <f t="shared" si="45"/>
        <v>0</v>
      </c>
      <c r="AT302" s="125">
        <f t="shared" si="45"/>
        <v>0</v>
      </c>
      <c r="AU302" s="125">
        <f t="shared" si="45"/>
        <v>0</v>
      </c>
      <c r="AV302" s="125">
        <f t="shared" si="45"/>
        <v>3.28</v>
      </c>
      <c r="AW302" s="125">
        <f t="shared" si="45"/>
        <v>0.4</v>
      </c>
      <c r="AX302" s="125">
        <f t="shared" si="45"/>
        <v>92.5</v>
      </c>
      <c r="AY302" s="125">
        <f t="shared" si="45"/>
        <v>0</v>
      </c>
      <c r="AZ302" s="125">
        <f t="shared" si="45"/>
        <v>10</v>
      </c>
      <c r="BA302" s="125">
        <f t="shared" si="45"/>
        <v>58.86</v>
      </c>
      <c r="BB302" s="125">
        <f t="shared" si="45"/>
        <v>0</v>
      </c>
      <c r="BC302" s="125">
        <f t="shared" si="45"/>
        <v>112.74</v>
      </c>
      <c r="BD302" s="125">
        <v>2.95</v>
      </c>
      <c r="BE302" s="125">
        <v>0</v>
      </c>
      <c r="BF302" s="125">
        <v>0</v>
      </c>
      <c r="BG302" s="125">
        <v>0</v>
      </c>
      <c r="BH302" s="125">
        <v>0</v>
      </c>
      <c r="BI302" s="125">
        <v>0</v>
      </c>
      <c r="BJ302" s="125">
        <v>2.95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  <c r="BR302" s="125">
        <v>12181.6</v>
      </c>
      <c r="BS302" s="125">
        <v>281</v>
      </c>
      <c r="BT302" s="125">
        <v>14952.9</v>
      </c>
    </row>
    <row r="303" spans="1:72" s="115" customFormat="1" ht="17.25" customHeight="1">
      <c r="A303" s="123"/>
      <c r="B303" s="123" t="s">
        <v>137</v>
      </c>
      <c r="C303" s="123"/>
      <c r="D303" s="124" t="s">
        <v>460</v>
      </c>
      <c r="E303" s="125">
        <v>1410.2</v>
      </c>
      <c r="F303" s="125">
        <v>1309.97</v>
      </c>
      <c r="G303" s="125">
        <v>640.01</v>
      </c>
      <c r="H303" s="125">
        <v>363.07</v>
      </c>
      <c r="I303" s="125">
        <v>356.4</v>
      </c>
      <c r="J303" s="125">
        <v>6.67</v>
      </c>
      <c r="K303" s="125">
        <v>0</v>
      </c>
      <c r="L303" s="125">
        <v>0</v>
      </c>
      <c r="M303" s="125">
        <v>53.33</v>
      </c>
      <c r="N303" s="125">
        <v>0</v>
      </c>
      <c r="O303" s="125">
        <v>53.55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200</v>
      </c>
      <c r="X303" s="123"/>
      <c r="Y303" s="123" t="s">
        <v>137</v>
      </c>
      <c r="Z303" s="123"/>
      <c r="AA303" s="124" t="s">
        <v>460</v>
      </c>
      <c r="AB303" s="123">
        <v>98.82</v>
      </c>
      <c r="AC303" s="125">
        <f>SUM(AC304:AC308)</f>
        <v>16.2</v>
      </c>
      <c r="AD303" s="125">
        <f t="shared" ref="AD303:BC303" si="46">SUM(AD304:AD308)</f>
        <v>0</v>
      </c>
      <c r="AE303" s="125">
        <f t="shared" si="46"/>
        <v>0</v>
      </c>
      <c r="AF303" s="125">
        <f t="shared" si="46"/>
        <v>0</v>
      </c>
      <c r="AG303" s="125">
        <f t="shared" si="46"/>
        <v>1.1599999999999999</v>
      </c>
      <c r="AH303" s="125">
        <f t="shared" si="46"/>
        <v>1.7</v>
      </c>
      <c r="AI303" s="125">
        <f t="shared" si="46"/>
        <v>0.57999999999999996</v>
      </c>
      <c r="AJ303" s="125">
        <f t="shared" si="46"/>
        <v>0</v>
      </c>
      <c r="AK303" s="125">
        <f t="shared" si="46"/>
        <v>0.24</v>
      </c>
      <c r="AL303" s="125">
        <f t="shared" si="46"/>
        <v>9.5</v>
      </c>
      <c r="AM303" s="125">
        <f t="shared" si="46"/>
        <v>0</v>
      </c>
      <c r="AN303" s="125">
        <f t="shared" si="46"/>
        <v>1.46</v>
      </c>
      <c r="AO303" s="125">
        <f t="shared" si="46"/>
        <v>0</v>
      </c>
      <c r="AP303" s="125">
        <f t="shared" si="46"/>
        <v>1</v>
      </c>
      <c r="AQ303" s="125">
        <f t="shared" si="46"/>
        <v>0</v>
      </c>
      <c r="AR303" s="125">
        <f t="shared" si="46"/>
        <v>8.9</v>
      </c>
      <c r="AS303" s="125">
        <f t="shared" si="46"/>
        <v>0</v>
      </c>
      <c r="AT303" s="125">
        <f t="shared" si="46"/>
        <v>0</v>
      </c>
      <c r="AU303" s="125">
        <f t="shared" si="46"/>
        <v>0</v>
      </c>
      <c r="AV303" s="125">
        <f t="shared" si="46"/>
        <v>0.48</v>
      </c>
      <c r="AW303" s="125">
        <f t="shared" si="46"/>
        <v>0</v>
      </c>
      <c r="AX303" s="125">
        <f t="shared" si="46"/>
        <v>26.46</v>
      </c>
      <c r="AY303" s="125">
        <f t="shared" si="46"/>
        <v>0</v>
      </c>
      <c r="AZ303" s="125">
        <f t="shared" si="46"/>
        <v>2</v>
      </c>
      <c r="BA303" s="125">
        <f t="shared" si="46"/>
        <v>19.14</v>
      </c>
      <c r="BB303" s="125">
        <f t="shared" si="46"/>
        <v>0</v>
      </c>
      <c r="BC303" s="125">
        <f t="shared" si="46"/>
        <v>10</v>
      </c>
      <c r="BD303" s="125">
        <v>1.42</v>
      </c>
      <c r="BE303" s="125">
        <v>0</v>
      </c>
      <c r="BF303" s="125">
        <v>0</v>
      </c>
      <c r="BG303" s="125">
        <v>0</v>
      </c>
      <c r="BH303" s="125">
        <v>0</v>
      </c>
      <c r="BI303" s="125">
        <v>0</v>
      </c>
      <c r="BJ303" s="125">
        <v>1.42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  <c r="BR303" s="125">
        <v>2011</v>
      </c>
      <c r="BS303" s="125">
        <v>0</v>
      </c>
      <c r="BT303" s="125">
        <v>3421.2</v>
      </c>
    </row>
    <row r="304" spans="1:72" s="115" customFormat="1" ht="17.25" customHeight="1">
      <c r="A304" s="123" t="s">
        <v>461</v>
      </c>
      <c r="B304" s="123" t="s">
        <v>140</v>
      </c>
      <c r="C304" s="123" t="s">
        <v>137</v>
      </c>
      <c r="D304" s="124" t="s">
        <v>141</v>
      </c>
      <c r="E304" s="125">
        <v>358.18</v>
      </c>
      <c r="F304" s="125">
        <v>278.33999999999997</v>
      </c>
      <c r="G304" s="125">
        <v>179.26</v>
      </c>
      <c r="H304" s="125">
        <v>68.400000000000006</v>
      </c>
      <c r="I304" s="125">
        <v>68.400000000000006</v>
      </c>
      <c r="J304" s="125">
        <v>0</v>
      </c>
      <c r="K304" s="125">
        <v>0</v>
      </c>
      <c r="L304" s="125">
        <v>0</v>
      </c>
      <c r="M304" s="125">
        <v>14.94</v>
      </c>
      <c r="N304" s="125">
        <v>0</v>
      </c>
      <c r="O304" s="125">
        <v>15.75</v>
      </c>
      <c r="P304" s="125">
        <v>0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 t="s">
        <v>461</v>
      </c>
      <c r="Y304" s="123" t="s">
        <v>140</v>
      </c>
      <c r="Z304" s="123" t="s">
        <v>137</v>
      </c>
      <c r="AA304" s="124" t="s">
        <v>141</v>
      </c>
      <c r="AB304" s="123">
        <v>78.42</v>
      </c>
      <c r="AC304" s="131">
        <v>12.5</v>
      </c>
      <c r="AD304" s="132">
        <v>0</v>
      </c>
      <c r="AE304" s="133">
        <v>0</v>
      </c>
      <c r="AF304" s="133">
        <v>0</v>
      </c>
      <c r="AG304" s="132">
        <v>0.98</v>
      </c>
      <c r="AH304" s="132">
        <v>0.7</v>
      </c>
      <c r="AI304" s="132">
        <v>0.5</v>
      </c>
      <c r="AJ304" s="132">
        <v>0</v>
      </c>
      <c r="AK304" s="132">
        <v>0</v>
      </c>
      <c r="AL304" s="132">
        <v>4.5</v>
      </c>
      <c r="AM304" s="133">
        <v>0</v>
      </c>
      <c r="AN304" s="132">
        <v>1</v>
      </c>
      <c r="AO304" s="132">
        <v>0</v>
      </c>
      <c r="AP304" s="132">
        <v>1</v>
      </c>
      <c r="AQ304" s="132">
        <v>0</v>
      </c>
      <c r="AR304" s="132">
        <v>5</v>
      </c>
      <c r="AS304" s="133">
        <v>0</v>
      </c>
      <c r="AT304" s="133">
        <v>0</v>
      </c>
      <c r="AU304" s="133">
        <v>0</v>
      </c>
      <c r="AV304" s="132">
        <v>0</v>
      </c>
      <c r="AW304" s="133">
        <v>0</v>
      </c>
      <c r="AX304" s="132">
        <v>23.1</v>
      </c>
      <c r="AY304" s="132">
        <v>0</v>
      </c>
      <c r="AZ304" s="132">
        <v>0</v>
      </c>
      <c r="BA304" s="132">
        <v>19.14</v>
      </c>
      <c r="BB304" s="132">
        <v>0</v>
      </c>
      <c r="BC304" s="132">
        <v>10</v>
      </c>
      <c r="BD304" s="125">
        <v>1.42</v>
      </c>
      <c r="BE304" s="125">
        <v>0</v>
      </c>
      <c r="BF304" s="125">
        <v>0</v>
      </c>
      <c r="BG304" s="125">
        <v>0</v>
      </c>
      <c r="BH304" s="125">
        <v>0</v>
      </c>
      <c r="BI304" s="125">
        <v>0</v>
      </c>
      <c r="BJ304" s="125">
        <v>1.42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>
        <v>0</v>
      </c>
      <c r="BR304" s="125">
        <v>566</v>
      </c>
      <c r="BS304" s="125">
        <v>0</v>
      </c>
      <c r="BT304" s="125">
        <v>924.18</v>
      </c>
    </row>
    <row r="305" spans="1:72" s="115" customFormat="1" ht="17.25" customHeight="1">
      <c r="A305" s="123" t="s">
        <v>461</v>
      </c>
      <c r="B305" s="123" t="s">
        <v>140</v>
      </c>
      <c r="C305" s="123" t="s">
        <v>155</v>
      </c>
      <c r="D305" s="124" t="s">
        <v>462</v>
      </c>
      <c r="E305" s="125">
        <v>884.88</v>
      </c>
      <c r="F305" s="125">
        <v>884.88</v>
      </c>
      <c r="G305" s="125">
        <v>368.43</v>
      </c>
      <c r="H305" s="125">
        <v>285.75</v>
      </c>
      <c r="I305" s="125">
        <v>285.75</v>
      </c>
      <c r="J305" s="125">
        <v>0</v>
      </c>
      <c r="K305" s="125">
        <v>0</v>
      </c>
      <c r="L305" s="125">
        <v>0</v>
      </c>
      <c r="M305" s="125">
        <v>30.7</v>
      </c>
      <c r="N305" s="125">
        <v>0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200</v>
      </c>
      <c r="X305" s="123" t="s">
        <v>461</v>
      </c>
      <c r="Y305" s="123" t="s">
        <v>140</v>
      </c>
      <c r="Z305" s="123" t="s">
        <v>155</v>
      </c>
      <c r="AA305" s="124" t="s">
        <v>462</v>
      </c>
      <c r="AB305" s="123">
        <v>0</v>
      </c>
      <c r="AC305" s="125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5">
        <v>0</v>
      </c>
      <c r="BE305" s="125">
        <v>0</v>
      </c>
      <c r="BF305" s="125">
        <v>0</v>
      </c>
      <c r="BG305" s="125">
        <v>0</v>
      </c>
      <c r="BH305" s="125">
        <v>0</v>
      </c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  <c r="BR305" s="125">
        <v>427</v>
      </c>
      <c r="BS305" s="125">
        <v>0</v>
      </c>
      <c r="BT305" s="125">
        <v>1311.88</v>
      </c>
    </row>
    <row r="306" spans="1:72" s="115" customFormat="1" ht="17.25" customHeight="1">
      <c r="A306" s="123" t="s">
        <v>461</v>
      </c>
      <c r="B306" s="123" t="s">
        <v>140</v>
      </c>
      <c r="C306" s="123" t="s">
        <v>166</v>
      </c>
      <c r="D306" s="124" t="s">
        <v>463</v>
      </c>
      <c r="E306" s="125">
        <v>0</v>
      </c>
      <c r="F306" s="125">
        <v>0</v>
      </c>
      <c r="G306" s="125">
        <v>0</v>
      </c>
      <c r="H306" s="125"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461</v>
      </c>
      <c r="Y306" s="123" t="s">
        <v>140</v>
      </c>
      <c r="Z306" s="123" t="s">
        <v>166</v>
      </c>
      <c r="AA306" s="124" t="s">
        <v>463</v>
      </c>
      <c r="AB306" s="123">
        <v>0</v>
      </c>
      <c r="AC306" s="125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5">
        <v>0</v>
      </c>
      <c r="BE306" s="125">
        <v>0</v>
      </c>
      <c r="BF306" s="125">
        <v>0</v>
      </c>
      <c r="BG306" s="125">
        <v>0</v>
      </c>
      <c r="BH306" s="125">
        <v>0</v>
      </c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  <c r="BR306" s="125">
        <v>51</v>
      </c>
      <c r="BS306" s="125">
        <v>0</v>
      </c>
      <c r="BT306" s="125">
        <v>51</v>
      </c>
    </row>
    <row r="307" spans="1:72" s="115" customFormat="1" ht="17.25" customHeight="1">
      <c r="A307" s="123" t="s">
        <v>461</v>
      </c>
      <c r="B307" s="123" t="s">
        <v>140</v>
      </c>
      <c r="C307" s="123" t="s">
        <v>163</v>
      </c>
      <c r="D307" s="124" t="s">
        <v>464</v>
      </c>
      <c r="E307" s="125">
        <v>42.52</v>
      </c>
      <c r="F307" s="125">
        <v>36.92</v>
      </c>
      <c r="G307" s="125">
        <v>23.9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1.99</v>
      </c>
      <c r="N307" s="125">
        <v>0</v>
      </c>
      <c r="O307" s="125">
        <v>11.03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461</v>
      </c>
      <c r="Y307" s="123" t="s">
        <v>140</v>
      </c>
      <c r="Z307" s="123" t="s">
        <v>163</v>
      </c>
      <c r="AA307" s="124" t="s">
        <v>464</v>
      </c>
      <c r="AB307" s="123">
        <v>5.6</v>
      </c>
      <c r="AC307" s="131">
        <v>1</v>
      </c>
      <c r="AD307" s="132">
        <v>0</v>
      </c>
      <c r="AE307" s="133">
        <v>0</v>
      </c>
      <c r="AF307" s="133">
        <v>0</v>
      </c>
      <c r="AG307" s="132">
        <v>0</v>
      </c>
      <c r="AH307" s="132">
        <v>0</v>
      </c>
      <c r="AI307" s="132">
        <v>0</v>
      </c>
      <c r="AJ307" s="132">
        <v>0</v>
      </c>
      <c r="AK307" s="132">
        <v>0</v>
      </c>
      <c r="AL307" s="132">
        <v>2.2999999999999998</v>
      </c>
      <c r="AM307" s="133">
        <v>0</v>
      </c>
      <c r="AN307" s="132">
        <v>0</v>
      </c>
      <c r="AO307" s="132">
        <v>0</v>
      </c>
      <c r="AP307" s="132">
        <v>0</v>
      </c>
      <c r="AQ307" s="132">
        <v>0</v>
      </c>
      <c r="AR307" s="132">
        <v>0.3</v>
      </c>
      <c r="AS307" s="133">
        <v>0</v>
      </c>
      <c r="AT307" s="133">
        <v>0</v>
      </c>
      <c r="AU307" s="133">
        <v>0</v>
      </c>
      <c r="AV307" s="132">
        <v>0</v>
      </c>
      <c r="AW307" s="133">
        <v>0</v>
      </c>
      <c r="AX307" s="132">
        <v>2</v>
      </c>
      <c r="AY307" s="132">
        <v>0</v>
      </c>
      <c r="AZ307" s="132">
        <v>0</v>
      </c>
      <c r="BA307" s="132">
        <v>0</v>
      </c>
      <c r="BB307" s="132">
        <v>0</v>
      </c>
      <c r="BC307" s="132">
        <v>0</v>
      </c>
      <c r="BD307" s="125">
        <v>0</v>
      </c>
      <c r="BE307" s="125">
        <v>0</v>
      </c>
      <c r="BF307" s="125">
        <v>0</v>
      </c>
      <c r="BG307" s="125">
        <v>0</v>
      </c>
      <c r="BH307" s="125">
        <v>0</v>
      </c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  <c r="BR307" s="125">
        <v>43</v>
      </c>
      <c r="BS307" s="125">
        <v>0</v>
      </c>
      <c r="BT307" s="125">
        <v>85.52</v>
      </c>
    </row>
    <row r="308" spans="1:72" s="115" customFormat="1" ht="17.25" customHeight="1">
      <c r="A308" s="123" t="s">
        <v>461</v>
      </c>
      <c r="B308" s="123" t="s">
        <v>140</v>
      </c>
      <c r="C308" s="123" t="s">
        <v>153</v>
      </c>
      <c r="D308" s="124" t="s">
        <v>465</v>
      </c>
      <c r="E308" s="125">
        <v>124.63</v>
      </c>
      <c r="F308" s="125">
        <v>109.83</v>
      </c>
      <c r="G308" s="125">
        <v>68.430000000000007</v>
      </c>
      <c r="H308" s="125">
        <v>8.92</v>
      </c>
      <c r="I308" s="125">
        <v>2.25</v>
      </c>
      <c r="J308" s="125">
        <v>6.67</v>
      </c>
      <c r="K308" s="125">
        <v>0</v>
      </c>
      <c r="L308" s="125">
        <v>0</v>
      </c>
      <c r="M308" s="125">
        <v>5.7</v>
      </c>
      <c r="N308" s="125">
        <v>0</v>
      </c>
      <c r="O308" s="125">
        <v>26.78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461</v>
      </c>
      <c r="Y308" s="123" t="s">
        <v>140</v>
      </c>
      <c r="Z308" s="123" t="s">
        <v>153</v>
      </c>
      <c r="AA308" s="124" t="s">
        <v>465</v>
      </c>
      <c r="AB308" s="123">
        <v>14.8</v>
      </c>
      <c r="AC308" s="131">
        <v>2.7</v>
      </c>
      <c r="AD308" s="132">
        <v>0</v>
      </c>
      <c r="AE308" s="133">
        <v>0</v>
      </c>
      <c r="AF308" s="133">
        <v>0</v>
      </c>
      <c r="AG308" s="132">
        <v>0.18</v>
      </c>
      <c r="AH308" s="132">
        <v>1</v>
      </c>
      <c r="AI308" s="132">
        <v>0.08</v>
      </c>
      <c r="AJ308" s="132">
        <v>0</v>
      </c>
      <c r="AK308" s="132">
        <v>0.24</v>
      </c>
      <c r="AL308" s="132">
        <v>2.7</v>
      </c>
      <c r="AM308" s="133">
        <v>0</v>
      </c>
      <c r="AN308" s="132">
        <v>0.46</v>
      </c>
      <c r="AO308" s="132">
        <v>0</v>
      </c>
      <c r="AP308" s="132">
        <v>0</v>
      </c>
      <c r="AQ308" s="132">
        <v>0</v>
      </c>
      <c r="AR308" s="132">
        <v>3.6</v>
      </c>
      <c r="AS308" s="133">
        <v>0</v>
      </c>
      <c r="AT308" s="133">
        <v>0</v>
      </c>
      <c r="AU308" s="133">
        <v>0</v>
      </c>
      <c r="AV308" s="132">
        <v>0.48</v>
      </c>
      <c r="AW308" s="133">
        <v>0</v>
      </c>
      <c r="AX308" s="132">
        <v>1.36</v>
      </c>
      <c r="AY308" s="132">
        <v>0</v>
      </c>
      <c r="AZ308" s="132">
        <v>2</v>
      </c>
      <c r="BA308" s="132">
        <v>0</v>
      </c>
      <c r="BB308" s="132">
        <v>0</v>
      </c>
      <c r="BC308" s="132">
        <v>0</v>
      </c>
      <c r="BD308" s="125">
        <v>0</v>
      </c>
      <c r="BE308" s="125">
        <v>0</v>
      </c>
      <c r="BF308" s="125">
        <v>0</v>
      </c>
      <c r="BG308" s="125">
        <v>0</v>
      </c>
      <c r="BH308" s="125">
        <v>0</v>
      </c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  <c r="BR308" s="125">
        <v>924</v>
      </c>
      <c r="BS308" s="125">
        <v>0</v>
      </c>
      <c r="BT308" s="125">
        <v>1048.6300000000001</v>
      </c>
    </row>
    <row r="309" spans="1:72" s="115" customFormat="1" ht="17.25" customHeight="1">
      <c r="A309" s="123"/>
      <c r="B309" s="123" t="s">
        <v>144</v>
      </c>
      <c r="C309" s="123"/>
      <c r="D309" s="124" t="s">
        <v>466</v>
      </c>
      <c r="E309" s="125">
        <v>28.96</v>
      </c>
      <c r="F309" s="125">
        <v>24.96</v>
      </c>
      <c r="G309" s="125">
        <v>15.77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1.31</v>
      </c>
      <c r="N309" s="125">
        <v>0</v>
      </c>
      <c r="O309" s="125">
        <v>7.88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/>
      <c r="Y309" s="123" t="s">
        <v>144</v>
      </c>
      <c r="Z309" s="123"/>
      <c r="AA309" s="124" t="s">
        <v>466</v>
      </c>
      <c r="AB309" s="123">
        <v>4</v>
      </c>
      <c r="AC309" s="125">
        <f>SUM(AC310)</f>
        <v>0.5</v>
      </c>
      <c r="AD309" s="125">
        <f t="shared" ref="AD309:BC309" si="47">SUM(AD310)</f>
        <v>0.5</v>
      </c>
      <c r="AE309" s="125">
        <f t="shared" si="47"/>
        <v>0</v>
      </c>
      <c r="AF309" s="125">
        <f t="shared" si="47"/>
        <v>0</v>
      </c>
      <c r="AG309" s="125">
        <f t="shared" si="47"/>
        <v>0.1</v>
      </c>
      <c r="AH309" s="125">
        <f t="shared" si="47"/>
        <v>0.3</v>
      </c>
      <c r="AI309" s="125">
        <f t="shared" si="47"/>
        <v>0</v>
      </c>
      <c r="AJ309" s="125">
        <f t="shared" si="47"/>
        <v>0</v>
      </c>
      <c r="AK309" s="125">
        <f t="shared" si="47"/>
        <v>0</v>
      </c>
      <c r="AL309" s="125">
        <f t="shared" si="47"/>
        <v>0.3</v>
      </c>
      <c r="AM309" s="125">
        <f t="shared" si="47"/>
        <v>0</v>
      </c>
      <c r="AN309" s="125">
        <f t="shared" si="47"/>
        <v>0.2</v>
      </c>
      <c r="AO309" s="125">
        <f t="shared" si="47"/>
        <v>0.3</v>
      </c>
      <c r="AP309" s="125">
        <f t="shared" si="47"/>
        <v>0.1</v>
      </c>
      <c r="AQ309" s="125">
        <f t="shared" si="47"/>
        <v>0.2</v>
      </c>
      <c r="AR309" s="125">
        <f t="shared" si="47"/>
        <v>0.5</v>
      </c>
      <c r="AS309" s="125">
        <f t="shared" si="47"/>
        <v>0</v>
      </c>
      <c r="AT309" s="125">
        <f t="shared" si="47"/>
        <v>0</v>
      </c>
      <c r="AU309" s="125">
        <f t="shared" si="47"/>
        <v>0</v>
      </c>
      <c r="AV309" s="125">
        <f t="shared" si="47"/>
        <v>0</v>
      </c>
      <c r="AW309" s="125">
        <f t="shared" si="47"/>
        <v>0</v>
      </c>
      <c r="AX309" s="125">
        <f t="shared" si="47"/>
        <v>1</v>
      </c>
      <c r="AY309" s="125">
        <f t="shared" si="47"/>
        <v>0</v>
      </c>
      <c r="AZ309" s="125">
        <f t="shared" si="47"/>
        <v>0</v>
      </c>
      <c r="BA309" s="125">
        <f t="shared" si="47"/>
        <v>0</v>
      </c>
      <c r="BB309" s="125">
        <f t="shared" si="47"/>
        <v>0</v>
      </c>
      <c r="BC309" s="125">
        <f t="shared" si="47"/>
        <v>0</v>
      </c>
      <c r="BD309" s="125">
        <v>0</v>
      </c>
      <c r="BE309" s="125">
        <v>0</v>
      </c>
      <c r="BF309" s="125">
        <v>0</v>
      </c>
      <c r="BG309" s="125">
        <v>0</v>
      </c>
      <c r="BH309" s="125">
        <v>0</v>
      </c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>
        <v>0</v>
      </c>
      <c r="BR309" s="125">
        <v>0</v>
      </c>
      <c r="BS309" s="125">
        <v>0</v>
      </c>
      <c r="BT309" s="125">
        <v>28.96</v>
      </c>
    </row>
    <row r="310" spans="1:72" s="115" customFormat="1" ht="17.25" customHeight="1">
      <c r="A310" s="123" t="s">
        <v>461</v>
      </c>
      <c r="B310" s="123" t="s">
        <v>146</v>
      </c>
      <c r="C310" s="123" t="s">
        <v>137</v>
      </c>
      <c r="D310" s="124" t="s">
        <v>467</v>
      </c>
      <c r="E310" s="125">
        <v>28.96</v>
      </c>
      <c r="F310" s="125">
        <v>24.96</v>
      </c>
      <c r="G310" s="125">
        <v>15.77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1.31</v>
      </c>
      <c r="N310" s="125">
        <v>0</v>
      </c>
      <c r="O310" s="125">
        <v>7.88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 t="s">
        <v>461</v>
      </c>
      <c r="Y310" s="123" t="s">
        <v>146</v>
      </c>
      <c r="Z310" s="123" t="s">
        <v>137</v>
      </c>
      <c r="AA310" s="124" t="s">
        <v>467</v>
      </c>
      <c r="AB310" s="123">
        <v>4</v>
      </c>
      <c r="AC310" s="131">
        <v>0.5</v>
      </c>
      <c r="AD310" s="132">
        <v>0.5</v>
      </c>
      <c r="AE310" s="133">
        <v>0</v>
      </c>
      <c r="AF310" s="133">
        <v>0</v>
      </c>
      <c r="AG310" s="132">
        <v>0.1</v>
      </c>
      <c r="AH310" s="132">
        <v>0.3</v>
      </c>
      <c r="AI310" s="132">
        <v>0</v>
      </c>
      <c r="AJ310" s="132">
        <v>0</v>
      </c>
      <c r="AK310" s="132">
        <v>0</v>
      </c>
      <c r="AL310" s="132">
        <v>0.3</v>
      </c>
      <c r="AM310" s="133">
        <v>0</v>
      </c>
      <c r="AN310" s="132">
        <v>0.2</v>
      </c>
      <c r="AO310" s="132">
        <v>0.3</v>
      </c>
      <c r="AP310" s="132">
        <v>0.1</v>
      </c>
      <c r="AQ310" s="132">
        <v>0.2</v>
      </c>
      <c r="AR310" s="132">
        <v>0.5</v>
      </c>
      <c r="AS310" s="133">
        <v>0</v>
      </c>
      <c r="AT310" s="133">
        <v>0</v>
      </c>
      <c r="AU310" s="133">
        <v>0</v>
      </c>
      <c r="AV310" s="132">
        <v>0</v>
      </c>
      <c r="AW310" s="133">
        <v>0</v>
      </c>
      <c r="AX310" s="132">
        <v>1</v>
      </c>
      <c r="AY310" s="132">
        <v>0</v>
      </c>
      <c r="AZ310" s="132">
        <v>0</v>
      </c>
      <c r="BA310" s="132">
        <v>0</v>
      </c>
      <c r="BB310" s="132">
        <v>0</v>
      </c>
      <c r="BC310" s="132">
        <v>0</v>
      </c>
      <c r="BD310" s="125">
        <v>0</v>
      </c>
      <c r="BE310" s="125">
        <v>0</v>
      </c>
      <c r="BF310" s="125">
        <v>0</v>
      </c>
      <c r="BG310" s="125">
        <v>0</v>
      </c>
      <c r="BH310" s="125">
        <v>0</v>
      </c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  <c r="BR310" s="125">
        <v>0</v>
      </c>
      <c r="BS310" s="125">
        <v>0</v>
      </c>
      <c r="BT310" s="125">
        <v>28.96</v>
      </c>
    </row>
    <row r="311" spans="1:72" s="115" customFormat="1" ht="17.25" customHeight="1">
      <c r="A311" s="123"/>
      <c r="B311" s="123" t="s">
        <v>148</v>
      </c>
      <c r="C311" s="123"/>
      <c r="D311" s="124" t="s">
        <v>468</v>
      </c>
      <c r="E311" s="125">
        <v>213.72</v>
      </c>
      <c r="F311" s="125">
        <v>0</v>
      </c>
      <c r="G311" s="125">
        <v>0</v>
      </c>
      <c r="H311" s="125">
        <v>0</v>
      </c>
      <c r="I311" s="125">
        <v>0</v>
      </c>
      <c r="J311" s="125">
        <v>0</v>
      </c>
      <c r="K311" s="125">
        <v>0</v>
      </c>
      <c r="L311" s="125">
        <v>0</v>
      </c>
      <c r="M311" s="125">
        <v>0</v>
      </c>
      <c r="N311" s="125">
        <v>0</v>
      </c>
      <c r="O311" s="125">
        <v>0</v>
      </c>
      <c r="P311" s="125">
        <v>0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/>
      <c r="Y311" s="123" t="s">
        <v>148</v>
      </c>
      <c r="Z311" s="123"/>
      <c r="AA311" s="124" t="s">
        <v>468</v>
      </c>
      <c r="AB311" s="123">
        <v>213.72</v>
      </c>
      <c r="AC311" s="125">
        <f>SUM(AC312:AC313)</f>
        <v>12.5</v>
      </c>
      <c r="AD311" s="125">
        <f t="shared" ref="AD311:BC311" si="48">SUM(AD312:AD313)</f>
        <v>4</v>
      </c>
      <c r="AE311" s="125">
        <f t="shared" si="48"/>
        <v>0</v>
      </c>
      <c r="AF311" s="125">
        <f t="shared" si="48"/>
        <v>0</v>
      </c>
      <c r="AG311" s="125">
        <f t="shared" si="48"/>
        <v>0.5</v>
      </c>
      <c r="AH311" s="125">
        <f t="shared" si="48"/>
        <v>4</v>
      </c>
      <c r="AI311" s="125">
        <f t="shared" si="48"/>
        <v>4</v>
      </c>
      <c r="AJ311" s="125">
        <f t="shared" si="48"/>
        <v>0</v>
      </c>
      <c r="AK311" s="125">
        <f t="shared" si="48"/>
        <v>0</v>
      </c>
      <c r="AL311" s="125">
        <f t="shared" si="48"/>
        <v>4</v>
      </c>
      <c r="AM311" s="125">
        <f t="shared" si="48"/>
        <v>0</v>
      </c>
      <c r="AN311" s="125">
        <f t="shared" si="48"/>
        <v>16</v>
      </c>
      <c r="AO311" s="125">
        <f t="shared" si="48"/>
        <v>0</v>
      </c>
      <c r="AP311" s="125">
        <f t="shared" si="48"/>
        <v>0</v>
      </c>
      <c r="AQ311" s="125">
        <f t="shared" si="48"/>
        <v>0</v>
      </c>
      <c r="AR311" s="125">
        <f t="shared" si="48"/>
        <v>1.6</v>
      </c>
      <c r="AS311" s="125">
        <f t="shared" si="48"/>
        <v>0</v>
      </c>
      <c r="AT311" s="125">
        <f t="shared" si="48"/>
        <v>0</v>
      </c>
      <c r="AU311" s="125">
        <f t="shared" si="48"/>
        <v>0</v>
      </c>
      <c r="AV311" s="125">
        <f t="shared" si="48"/>
        <v>2.8</v>
      </c>
      <c r="AW311" s="125">
        <f t="shared" si="48"/>
        <v>0</v>
      </c>
      <c r="AX311" s="125">
        <f t="shared" si="48"/>
        <v>40</v>
      </c>
      <c r="AY311" s="125">
        <f t="shared" si="48"/>
        <v>0</v>
      </c>
      <c r="AZ311" s="125">
        <f t="shared" si="48"/>
        <v>8</v>
      </c>
      <c r="BA311" s="125">
        <f t="shared" si="48"/>
        <v>35.72</v>
      </c>
      <c r="BB311" s="125">
        <f t="shared" si="48"/>
        <v>0</v>
      </c>
      <c r="BC311" s="125">
        <f t="shared" si="48"/>
        <v>80.599999999999994</v>
      </c>
      <c r="BD311" s="125">
        <v>0</v>
      </c>
      <c r="BE311" s="125">
        <v>0</v>
      </c>
      <c r="BF311" s="125">
        <v>0</v>
      </c>
      <c r="BG311" s="125">
        <v>0</v>
      </c>
      <c r="BH311" s="125">
        <v>0</v>
      </c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  <c r="BR311" s="125">
        <v>459</v>
      </c>
      <c r="BS311" s="125">
        <v>131</v>
      </c>
      <c r="BT311" s="125">
        <v>803.72</v>
      </c>
    </row>
    <row r="312" spans="1:72" s="115" customFormat="1" ht="17.25" customHeight="1">
      <c r="A312" s="123" t="s">
        <v>461</v>
      </c>
      <c r="B312" s="123" t="s">
        <v>150</v>
      </c>
      <c r="C312" s="123" t="s">
        <v>148</v>
      </c>
      <c r="D312" s="124" t="s">
        <v>469</v>
      </c>
      <c r="E312" s="125">
        <v>0</v>
      </c>
      <c r="F312" s="125">
        <v>0</v>
      </c>
      <c r="G312" s="125">
        <v>0</v>
      </c>
      <c r="H312" s="125"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>
        <v>0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461</v>
      </c>
      <c r="Y312" s="123" t="s">
        <v>150</v>
      </c>
      <c r="Z312" s="123" t="s">
        <v>148</v>
      </c>
      <c r="AA312" s="124" t="s">
        <v>469</v>
      </c>
      <c r="AB312" s="123">
        <v>0</v>
      </c>
      <c r="AC312" s="125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5">
        <v>0</v>
      </c>
      <c r="BE312" s="125">
        <v>0</v>
      </c>
      <c r="BF312" s="125">
        <v>0</v>
      </c>
      <c r="BG312" s="125">
        <v>0</v>
      </c>
      <c r="BH312" s="125">
        <v>0</v>
      </c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  <c r="BR312" s="125">
        <v>459</v>
      </c>
      <c r="BS312" s="125">
        <v>116</v>
      </c>
      <c r="BT312" s="125">
        <v>575</v>
      </c>
    </row>
    <row r="313" spans="1:72" s="115" customFormat="1" ht="17.25" customHeight="1">
      <c r="A313" s="123" t="s">
        <v>461</v>
      </c>
      <c r="B313" s="123" t="s">
        <v>150</v>
      </c>
      <c r="C313" s="123" t="s">
        <v>153</v>
      </c>
      <c r="D313" s="124" t="s">
        <v>470</v>
      </c>
      <c r="E313" s="125">
        <v>213.72</v>
      </c>
      <c r="F313" s="125">
        <v>0</v>
      </c>
      <c r="G313" s="125">
        <v>0</v>
      </c>
      <c r="H313" s="125"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>
        <v>0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3" t="s">
        <v>461</v>
      </c>
      <c r="Y313" s="123" t="s">
        <v>150</v>
      </c>
      <c r="Z313" s="123" t="s">
        <v>153</v>
      </c>
      <c r="AA313" s="124" t="s">
        <v>470</v>
      </c>
      <c r="AB313" s="123">
        <v>213.72</v>
      </c>
      <c r="AC313" s="131">
        <v>12.5</v>
      </c>
      <c r="AD313" s="132">
        <v>4</v>
      </c>
      <c r="AE313" s="133">
        <v>0</v>
      </c>
      <c r="AF313" s="133">
        <v>0</v>
      </c>
      <c r="AG313" s="132">
        <v>0.5</v>
      </c>
      <c r="AH313" s="132">
        <v>4</v>
      </c>
      <c r="AI313" s="132">
        <v>4</v>
      </c>
      <c r="AJ313" s="132">
        <v>0</v>
      </c>
      <c r="AK313" s="132">
        <v>0</v>
      </c>
      <c r="AL313" s="132">
        <v>4</v>
      </c>
      <c r="AM313" s="133">
        <v>0</v>
      </c>
      <c r="AN313" s="132">
        <v>16</v>
      </c>
      <c r="AO313" s="132">
        <v>0</v>
      </c>
      <c r="AP313" s="132">
        <v>0</v>
      </c>
      <c r="AQ313" s="132">
        <v>0</v>
      </c>
      <c r="AR313" s="132">
        <v>1.6</v>
      </c>
      <c r="AS313" s="133">
        <v>0</v>
      </c>
      <c r="AT313" s="133">
        <v>0</v>
      </c>
      <c r="AU313" s="133">
        <v>0</v>
      </c>
      <c r="AV313" s="132">
        <v>2.8</v>
      </c>
      <c r="AW313" s="133">
        <v>0</v>
      </c>
      <c r="AX313" s="132">
        <v>40</v>
      </c>
      <c r="AY313" s="132">
        <v>0</v>
      </c>
      <c r="AZ313" s="132">
        <v>8</v>
      </c>
      <c r="BA313" s="132">
        <v>35.72</v>
      </c>
      <c r="BB313" s="132">
        <v>0</v>
      </c>
      <c r="BC313" s="132">
        <v>80.599999999999994</v>
      </c>
      <c r="BD313" s="125">
        <v>0</v>
      </c>
      <c r="BE313" s="125">
        <v>0</v>
      </c>
      <c r="BF313" s="125">
        <v>0</v>
      </c>
      <c r="BG313" s="125">
        <v>0</v>
      </c>
      <c r="BH313" s="125">
        <v>0</v>
      </c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  <c r="BR313" s="125">
        <v>0</v>
      </c>
      <c r="BS313" s="125">
        <v>15</v>
      </c>
      <c r="BT313" s="125">
        <v>228.72</v>
      </c>
    </row>
    <row r="314" spans="1:72" s="115" customFormat="1" ht="17.25" customHeight="1">
      <c r="A314" s="123"/>
      <c r="B314" s="123" t="s">
        <v>159</v>
      </c>
      <c r="C314" s="123"/>
      <c r="D314" s="124" t="s">
        <v>471</v>
      </c>
      <c r="E314" s="125">
        <v>618.75</v>
      </c>
      <c r="F314" s="125">
        <v>537.49</v>
      </c>
      <c r="G314" s="125">
        <v>321.11</v>
      </c>
      <c r="H314" s="125"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26.76</v>
      </c>
      <c r="N314" s="125">
        <v>0</v>
      </c>
      <c r="O314" s="125">
        <v>149.63</v>
      </c>
      <c r="P314" s="125">
        <v>0</v>
      </c>
      <c r="Q314" s="125">
        <v>0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40</v>
      </c>
      <c r="X314" s="123"/>
      <c r="Y314" s="123" t="s">
        <v>159</v>
      </c>
      <c r="Z314" s="123"/>
      <c r="AA314" s="124" t="s">
        <v>471</v>
      </c>
      <c r="AB314" s="123">
        <v>80.239999999999995</v>
      </c>
      <c r="AC314" s="125">
        <f>AC315</f>
        <v>20</v>
      </c>
      <c r="AD314" s="125">
        <f t="shared" ref="AD314:BC314" si="49">AD315</f>
        <v>0</v>
      </c>
      <c r="AE314" s="125">
        <f t="shared" si="49"/>
        <v>0</v>
      </c>
      <c r="AF314" s="125">
        <f t="shared" si="49"/>
        <v>0</v>
      </c>
      <c r="AG314" s="125">
        <f t="shared" si="49"/>
        <v>10</v>
      </c>
      <c r="AH314" s="125">
        <f t="shared" si="49"/>
        <v>10</v>
      </c>
      <c r="AI314" s="125">
        <f t="shared" si="49"/>
        <v>0</v>
      </c>
      <c r="AJ314" s="125">
        <f t="shared" si="49"/>
        <v>0</v>
      </c>
      <c r="AK314" s="125">
        <f t="shared" si="49"/>
        <v>0</v>
      </c>
      <c r="AL314" s="125">
        <f t="shared" si="49"/>
        <v>0</v>
      </c>
      <c r="AM314" s="125">
        <f t="shared" si="49"/>
        <v>0</v>
      </c>
      <c r="AN314" s="125">
        <f t="shared" si="49"/>
        <v>0</v>
      </c>
      <c r="AO314" s="125">
        <f t="shared" si="49"/>
        <v>0</v>
      </c>
      <c r="AP314" s="125">
        <f t="shared" si="49"/>
        <v>0</v>
      </c>
      <c r="AQ314" s="125">
        <f t="shared" si="49"/>
        <v>0</v>
      </c>
      <c r="AR314" s="125">
        <f t="shared" si="49"/>
        <v>1</v>
      </c>
      <c r="AS314" s="125">
        <f t="shared" si="49"/>
        <v>0</v>
      </c>
      <c r="AT314" s="125">
        <f t="shared" si="49"/>
        <v>0</v>
      </c>
      <c r="AU314" s="125">
        <f t="shared" si="49"/>
        <v>0</v>
      </c>
      <c r="AV314" s="125">
        <f t="shared" si="49"/>
        <v>0</v>
      </c>
      <c r="AW314" s="125">
        <f t="shared" si="49"/>
        <v>0</v>
      </c>
      <c r="AX314" s="125">
        <f t="shared" si="49"/>
        <v>20.239999999999998</v>
      </c>
      <c r="AY314" s="125">
        <f t="shared" si="49"/>
        <v>0</v>
      </c>
      <c r="AZ314" s="125">
        <f t="shared" si="49"/>
        <v>0</v>
      </c>
      <c r="BA314" s="125">
        <f t="shared" si="49"/>
        <v>0</v>
      </c>
      <c r="BB314" s="125">
        <f t="shared" si="49"/>
        <v>0</v>
      </c>
      <c r="BC314" s="125">
        <f t="shared" si="49"/>
        <v>19</v>
      </c>
      <c r="BD314" s="125">
        <v>1.02</v>
      </c>
      <c r="BE314" s="125">
        <v>0</v>
      </c>
      <c r="BF314" s="125">
        <v>0</v>
      </c>
      <c r="BG314" s="125">
        <v>0</v>
      </c>
      <c r="BH314" s="125">
        <v>0</v>
      </c>
      <c r="BI314" s="125">
        <v>0</v>
      </c>
      <c r="BJ314" s="125">
        <v>1.02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  <c r="BR314" s="125">
        <v>8040</v>
      </c>
      <c r="BS314" s="125">
        <v>0</v>
      </c>
      <c r="BT314" s="125">
        <v>8658.75</v>
      </c>
    </row>
    <row r="315" spans="1:72" s="115" customFormat="1" ht="17.25" customHeight="1">
      <c r="A315" s="123" t="s">
        <v>461</v>
      </c>
      <c r="B315" s="123" t="s">
        <v>161</v>
      </c>
      <c r="C315" s="123" t="s">
        <v>137</v>
      </c>
      <c r="D315" s="124" t="s">
        <v>472</v>
      </c>
      <c r="E315" s="125">
        <v>618.75</v>
      </c>
      <c r="F315" s="125">
        <v>537.49</v>
      </c>
      <c r="G315" s="125">
        <v>321.11</v>
      </c>
      <c r="H315" s="125"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26.76</v>
      </c>
      <c r="N315" s="125">
        <v>0</v>
      </c>
      <c r="O315" s="125">
        <v>149.63</v>
      </c>
      <c r="P315" s="125">
        <v>0</v>
      </c>
      <c r="Q315" s="125">
        <v>0</v>
      </c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40</v>
      </c>
      <c r="X315" s="123" t="s">
        <v>461</v>
      </c>
      <c r="Y315" s="123" t="s">
        <v>161</v>
      </c>
      <c r="Z315" s="123" t="s">
        <v>137</v>
      </c>
      <c r="AA315" s="124" t="s">
        <v>472</v>
      </c>
      <c r="AB315" s="123">
        <v>80.239999999999995</v>
      </c>
      <c r="AC315" s="131">
        <v>20</v>
      </c>
      <c r="AD315" s="132">
        <v>0</v>
      </c>
      <c r="AE315" s="133">
        <v>0</v>
      </c>
      <c r="AF315" s="133">
        <v>0</v>
      </c>
      <c r="AG315" s="132">
        <v>10</v>
      </c>
      <c r="AH315" s="132">
        <v>10</v>
      </c>
      <c r="AI315" s="132">
        <v>0</v>
      </c>
      <c r="AJ315" s="132">
        <v>0</v>
      </c>
      <c r="AK315" s="132">
        <v>0</v>
      </c>
      <c r="AL315" s="132">
        <v>0</v>
      </c>
      <c r="AM315" s="133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1</v>
      </c>
      <c r="AS315" s="133">
        <v>0</v>
      </c>
      <c r="AT315" s="133">
        <v>0</v>
      </c>
      <c r="AU315" s="133">
        <v>0</v>
      </c>
      <c r="AV315" s="132">
        <v>0</v>
      </c>
      <c r="AW315" s="133">
        <v>0</v>
      </c>
      <c r="AX315" s="132">
        <v>20.239999999999998</v>
      </c>
      <c r="AY315" s="132">
        <v>0</v>
      </c>
      <c r="AZ315" s="132">
        <v>0</v>
      </c>
      <c r="BA315" s="132">
        <v>0</v>
      </c>
      <c r="BB315" s="132">
        <v>0</v>
      </c>
      <c r="BC315" s="132">
        <v>19</v>
      </c>
      <c r="BD315" s="125">
        <v>1.02</v>
      </c>
      <c r="BE315" s="125">
        <v>0</v>
      </c>
      <c r="BF315" s="125">
        <v>0</v>
      </c>
      <c r="BG315" s="125">
        <v>0</v>
      </c>
      <c r="BH315" s="125">
        <v>0</v>
      </c>
      <c r="BI315" s="125">
        <v>0</v>
      </c>
      <c r="BJ315" s="125">
        <v>1.02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  <c r="BR315" s="125">
        <v>8040</v>
      </c>
      <c r="BS315" s="125">
        <v>0</v>
      </c>
      <c r="BT315" s="125">
        <v>8658.75</v>
      </c>
    </row>
    <row r="316" spans="1:72" s="115" customFormat="1" ht="17.25" customHeight="1">
      <c r="A316" s="123"/>
      <c r="B316" s="123" t="s">
        <v>166</v>
      </c>
      <c r="C316" s="123"/>
      <c r="D316" s="124" t="s">
        <v>473</v>
      </c>
      <c r="E316" s="125">
        <v>218.67</v>
      </c>
      <c r="F316" s="125">
        <v>187.92</v>
      </c>
      <c r="G316" s="125">
        <v>107.45</v>
      </c>
      <c r="H316" s="125">
        <v>68.63</v>
      </c>
      <c r="I316" s="125">
        <v>68.63</v>
      </c>
      <c r="J316" s="125">
        <v>0</v>
      </c>
      <c r="K316" s="125">
        <v>0</v>
      </c>
      <c r="L316" s="125">
        <v>0</v>
      </c>
      <c r="M316" s="125">
        <v>8.9499999999999993</v>
      </c>
      <c r="N316" s="125">
        <v>0</v>
      </c>
      <c r="O316" s="125">
        <v>0</v>
      </c>
      <c r="P316" s="125">
        <v>0</v>
      </c>
      <c r="Q316" s="125">
        <v>0</v>
      </c>
      <c r="R316" s="125">
        <v>2.89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/>
      <c r="Y316" s="123" t="s">
        <v>166</v>
      </c>
      <c r="Z316" s="123"/>
      <c r="AA316" s="124" t="s">
        <v>473</v>
      </c>
      <c r="AB316" s="123">
        <v>30.24</v>
      </c>
      <c r="AC316" s="125">
        <f>AC317</f>
        <v>4</v>
      </c>
      <c r="AD316" s="125">
        <f t="shared" ref="AD316:BC316" si="50">AD317</f>
        <v>0.6</v>
      </c>
      <c r="AE316" s="125">
        <f t="shared" si="50"/>
        <v>0</v>
      </c>
      <c r="AF316" s="125">
        <f t="shared" si="50"/>
        <v>0</v>
      </c>
      <c r="AG316" s="125">
        <f t="shared" si="50"/>
        <v>0.7</v>
      </c>
      <c r="AH316" s="125">
        <f t="shared" si="50"/>
        <v>2.1</v>
      </c>
      <c r="AI316" s="125">
        <f t="shared" si="50"/>
        <v>0</v>
      </c>
      <c r="AJ316" s="125">
        <f t="shared" si="50"/>
        <v>0</v>
      </c>
      <c r="AK316" s="125">
        <f t="shared" si="50"/>
        <v>0</v>
      </c>
      <c r="AL316" s="125">
        <f t="shared" si="50"/>
        <v>4</v>
      </c>
      <c r="AM316" s="125">
        <f t="shared" si="50"/>
        <v>0</v>
      </c>
      <c r="AN316" s="125">
        <f t="shared" si="50"/>
        <v>1.5</v>
      </c>
      <c r="AO316" s="125">
        <f t="shared" si="50"/>
        <v>0.5</v>
      </c>
      <c r="AP316" s="125">
        <f t="shared" si="50"/>
        <v>1.5</v>
      </c>
      <c r="AQ316" s="125">
        <f t="shared" si="50"/>
        <v>2.5</v>
      </c>
      <c r="AR316" s="125">
        <f t="shared" si="50"/>
        <v>0.5</v>
      </c>
      <c r="AS316" s="125">
        <f t="shared" si="50"/>
        <v>0</v>
      </c>
      <c r="AT316" s="125">
        <f t="shared" si="50"/>
        <v>0</v>
      </c>
      <c r="AU316" s="125">
        <f t="shared" si="50"/>
        <v>0</v>
      </c>
      <c r="AV316" s="125">
        <f t="shared" si="50"/>
        <v>0</v>
      </c>
      <c r="AW316" s="125">
        <f t="shared" si="50"/>
        <v>0.4</v>
      </c>
      <c r="AX316" s="125">
        <f t="shared" si="50"/>
        <v>4.8</v>
      </c>
      <c r="AY316" s="125">
        <f t="shared" si="50"/>
        <v>0</v>
      </c>
      <c r="AZ316" s="125">
        <f t="shared" si="50"/>
        <v>0</v>
      </c>
      <c r="BA316" s="125">
        <f t="shared" si="50"/>
        <v>4</v>
      </c>
      <c r="BB316" s="125">
        <f t="shared" si="50"/>
        <v>0</v>
      </c>
      <c r="BC316" s="125">
        <f t="shared" si="50"/>
        <v>3.14</v>
      </c>
      <c r="BD316" s="125">
        <v>0.51</v>
      </c>
      <c r="BE316" s="125">
        <v>0</v>
      </c>
      <c r="BF316" s="125">
        <v>0</v>
      </c>
      <c r="BG316" s="125">
        <v>0</v>
      </c>
      <c r="BH316" s="125">
        <v>0</v>
      </c>
      <c r="BI316" s="125">
        <v>0</v>
      </c>
      <c r="BJ316" s="125">
        <v>0.51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  <c r="BR316" s="125">
        <v>83.6</v>
      </c>
      <c r="BS316" s="125">
        <v>0</v>
      </c>
      <c r="BT316" s="125">
        <v>302.27</v>
      </c>
    </row>
    <row r="317" spans="1:72" s="115" customFormat="1" ht="17.25" customHeight="1">
      <c r="A317" s="123" t="s">
        <v>461</v>
      </c>
      <c r="B317" s="123" t="s">
        <v>168</v>
      </c>
      <c r="C317" s="123" t="s">
        <v>137</v>
      </c>
      <c r="D317" s="124" t="s">
        <v>474</v>
      </c>
      <c r="E317" s="125">
        <v>218.67</v>
      </c>
      <c r="F317" s="125">
        <v>187.92</v>
      </c>
      <c r="G317" s="125">
        <v>107.45</v>
      </c>
      <c r="H317" s="125">
        <v>68.63</v>
      </c>
      <c r="I317" s="125">
        <v>68.63</v>
      </c>
      <c r="J317" s="125">
        <v>0</v>
      </c>
      <c r="K317" s="125">
        <v>0</v>
      </c>
      <c r="L317" s="125">
        <v>0</v>
      </c>
      <c r="M317" s="125">
        <v>8.9499999999999993</v>
      </c>
      <c r="N317" s="125">
        <v>0</v>
      </c>
      <c r="O317" s="125">
        <v>0</v>
      </c>
      <c r="P317" s="125">
        <v>0</v>
      </c>
      <c r="Q317" s="125">
        <v>0</v>
      </c>
      <c r="R317" s="125">
        <v>2.89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461</v>
      </c>
      <c r="Y317" s="123" t="s">
        <v>168</v>
      </c>
      <c r="Z317" s="123" t="s">
        <v>137</v>
      </c>
      <c r="AA317" s="124" t="s">
        <v>474</v>
      </c>
      <c r="AB317" s="123">
        <v>30.24</v>
      </c>
      <c r="AC317" s="131">
        <v>4</v>
      </c>
      <c r="AD317" s="132">
        <v>0.6</v>
      </c>
      <c r="AE317" s="133">
        <v>0</v>
      </c>
      <c r="AF317" s="133">
        <v>0</v>
      </c>
      <c r="AG317" s="132">
        <v>0.7</v>
      </c>
      <c r="AH317" s="132">
        <v>2.1</v>
      </c>
      <c r="AI317" s="132">
        <v>0</v>
      </c>
      <c r="AJ317" s="132">
        <v>0</v>
      </c>
      <c r="AK317" s="132">
        <v>0</v>
      </c>
      <c r="AL317" s="132">
        <v>4</v>
      </c>
      <c r="AM317" s="133">
        <v>0</v>
      </c>
      <c r="AN317" s="132">
        <v>1.5</v>
      </c>
      <c r="AO317" s="132">
        <v>0.5</v>
      </c>
      <c r="AP317" s="132">
        <v>1.5</v>
      </c>
      <c r="AQ317" s="132">
        <v>2.5</v>
      </c>
      <c r="AR317" s="132">
        <v>0.5</v>
      </c>
      <c r="AS317" s="133">
        <v>0</v>
      </c>
      <c r="AT317" s="133">
        <v>0</v>
      </c>
      <c r="AU317" s="133">
        <v>0</v>
      </c>
      <c r="AV317" s="132">
        <v>0</v>
      </c>
      <c r="AW317" s="133">
        <v>0.4</v>
      </c>
      <c r="AX317" s="132">
        <v>4.8</v>
      </c>
      <c r="AY317" s="132">
        <v>0</v>
      </c>
      <c r="AZ317" s="132">
        <v>0</v>
      </c>
      <c r="BA317" s="132">
        <v>4</v>
      </c>
      <c r="BB317" s="132">
        <v>0</v>
      </c>
      <c r="BC317" s="132">
        <v>3.14</v>
      </c>
      <c r="BD317" s="125">
        <v>0.51</v>
      </c>
      <c r="BE317" s="125">
        <v>0</v>
      </c>
      <c r="BF317" s="125">
        <v>0</v>
      </c>
      <c r="BG317" s="125">
        <v>0</v>
      </c>
      <c r="BH317" s="125">
        <v>0</v>
      </c>
      <c r="BI317" s="125">
        <v>0</v>
      </c>
      <c r="BJ317" s="125">
        <v>0.51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  <c r="BR317" s="125">
        <v>83.6</v>
      </c>
      <c r="BS317" s="125">
        <v>0</v>
      </c>
      <c r="BT317" s="125">
        <v>302.27</v>
      </c>
    </row>
    <row r="318" spans="1:72" s="115" customFormat="1" ht="17.25" customHeight="1">
      <c r="A318" s="123"/>
      <c r="B318" s="123" t="s">
        <v>187</v>
      </c>
      <c r="C318" s="123"/>
      <c r="D318" s="124" t="s">
        <v>475</v>
      </c>
      <c r="E318" s="125">
        <v>0</v>
      </c>
      <c r="F318" s="125">
        <v>0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/>
      <c r="Y318" s="123" t="s">
        <v>187</v>
      </c>
      <c r="Z318" s="123"/>
      <c r="AA318" s="124" t="s">
        <v>475</v>
      </c>
      <c r="AB318" s="123">
        <v>0</v>
      </c>
      <c r="AC318" s="125">
        <f>AC319</f>
        <v>0</v>
      </c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5">
        <v>0</v>
      </c>
      <c r="BE318" s="125">
        <v>0</v>
      </c>
      <c r="BF318" s="125">
        <v>0</v>
      </c>
      <c r="BG318" s="125">
        <v>0</v>
      </c>
      <c r="BH318" s="125">
        <v>0</v>
      </c>
      <c r="BI318" s="125">
        <v>0</v>
      </c>
      <c r="BJ318" s="125">
        <v>0</v>
      </c>
      <c r="BK318" s="125">
        <v>0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  <c r="BR318" s="125">
        <v>138</v>
      </c>
      <c r="BS318" s="125">
        <v>0</v>
      </c>
      <c r="BT318" s="125">
        <v>138</v>
      </c>
    </row>
    <row r="319" spans="1:72" s="115" customFormat="1" ht="17.25" customHeight="1">
      <c r="A319" s="123" t="s">
        <v>461</v>
      </c>
      <c r="B319" s="123" t="s">
        <v>189</v>
      </c>
      <c r="C319" s="123" t="s">
        <v>137</v>
      </c>
      <c r="D319" s="124" t="s">
        <v>476</v>
      </c>
      <c r="E319" s="125">
        <v>0</v>
      </c>
      <c r="F319" s="125">
        <v>0</v>
      </c>
      <c r="G319" s="125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 t="s">
        <v>461</v>
      </c>
      <c r="Y319" s="123" t="s">
        <v>189</v>
      </c>
      <c r="Z319" s="123" t="s">
        <v>137</v>
      </c>
      <c r="AA319" s="124" t="s">
        <v>476</v>
      </c>
      <c r="AB319" s="123">
        <v>0</v>
      </c>
      <c r="AC319" s="125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5">
        <v>0</v>
      </c>
      <c r="BE319" s="125">
        <v>0</v>
      </c>
      <c r="BF319" s="125">
        <v>0</v>
      </c>
      <c r="BG319" s="125">
        <v>0</v>
      </c>
      <c r="BH319" s="125">
        <v>0</v>
      </c>
      <c r="BI319" s="125">
        <v>0</v>
      </c>
      <c r="BJ319" s="125">
        <v>0</v>
      </c>
      <c r="BK319" s="125">
        <v>0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  <c r="BR319" s="125">
        <v>138</v>
      </c>
      <c r="BS319" s="125">
        <v>0</v>
      </c>
      <c r="BT319" s="125">
        <v>138</v>
      </c>
    </row>
    <row r="320" spans="1:72" s="115" customFormat="1" ht="17.25" customHeight="1">
      <c r="A320" s="123"/>
      <c r="B320" s="123" t="s">
        <v>153</v>
      </c>
      <c r="C320" s="123"/>
      <c r="D320" s="124" t="s">
        <v>477</v>
      </c>
      <c r="E320" s="125">
        <v>0</v>
      </c>
      <c r="F320" s="125">
        <v>0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/>
      <c r="Y320" s="123" t="s">
        <v>153</v>
      </c>
      <c r="Z320" s="123"/>
      <c r="AA320" s="124" t="s">
        <v>477</v>
      </c>
      <c r="AB320" s="123">
        <v>0</v>
      </c>
      <c r="AC320" s="125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5">
        <v>0</v>
      </c>
      <c r="BE320" s="125">
        <v>0</v>
      </c>
      <c r="BF320" s="125">
        <v>0</v>
      </c>
      <c r="BG320" s="125">
        <v>0</v>
      </c>
      <c r="BH320" s="125">
        <v>0</v>
      </c>
      <c r="BI320" s="125">
        <v>0</v>
      </c>
      <c r="BJ320" s="125">
        <v>0</v>
      </c>
      <c r="BK320" s="125">
        <v>0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  <c r="BR320" s="125">
        <v>1450</v>
      </c>
      <c r="BS320" s="125">
        <v>150</v>
      </c>
      <c r="BT320" s="125">
        <v>1600</v>
      </c>
    </row>
    <row r="321" spans="1:72" s="115" customFormat="1" ht="17.25" customHeight="1">
      <c r="A321" s="123" t="s">
        <v>461</v>
      </c>
      <c r="B321" s="123" t="s">
        <v>259</v>
      </c>
      <c r="C321" s="123" t="s">
        <v>137</v>
      </c>
      <c r="D321" s="124" t="s">
        <v>478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461</v>
      </c>
      <c r="Y321" s="123" t="s">
        <v>259</v>
      </c>
      <c r="Z321" s="123" t="s">
        <v>137</v>
      </c>
      <c r="AA321" s="124" t="s">
        <v>478</v>
      </c>
      <c r="AB321" s="123">
        <v>0</v>
      </c>
      <c r="AC321" s="125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5">
        <v>0</v>
      </c>
      <c r="BE321" s="125">
        <v>0</v>
      </c>
      <c r="BF321" s="125">
        <v>0</v>
      </c>
      <c r="BG321" s="125">
        <v>0</v>
      </c>
      <c r="BH321" s="125">
        <v>0</v>
      </c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  <c r="BR321" s="125">
        <v>1450</v>
      </c>
      <c r="BS321" s="125">
        <v>150</v>
      </c>
      <c r="BT321" s="125">
        <v>1600</v>
      </c>
    </row>
    <row r="322" spans="1:72" s="115" customFormat="1" ht="17.25" customHeight="1">
      <c r="A322" s="123" t="s">
        <v>479</v>
      </c>
      <c r="B322" s="123"/>
      <c r="C322" s="123"/>
      <c r="D322" s="124" t="s">
        <v>480</v>
      </c>
      <c r="E322" s="125">
        <v>10925.33</v>
      </c>
      <c r="F322" s="125">
        <v>9852.08</v>
      </c>
      <c r="G322" s="125">
        <v>3250.33</v>
      </c>
      <c r="H322" s="125">
        <v>1130.9100000000001</v>
      </c>
      <c r="I322" s="125">
        <v>770.18</v>
      </c>
      <c r="J322" s="125">
        <v>157.65</v>
      </c>
      <c r="K322" s="125">
        <v>0</v>
      </c>
      <c r="L322" s="125">
        <v>203.09</v>
      </c>
      <c r="M322" s="125">
        <v>250.57</v>
      </c>
      <c r="N322" s="125">
        <v>0</v>
      </c>
      <c r="O322" s="125">
        <v>638.33000000000004</v>
      </c>
      <c r="P322" s="125">
        <v>0</v>
      </c>
      <c r="Q322" s="125">
        <v>0</v>
      </c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4581.95</v>
      </c>
      <c r="X322" s="123" t="s">
        <v>479</v>
      </c>
      <c r="Y322" s="123"/>
      <c r="Z322" s="123"/>
      <c r="AA322" s="124" t="s">
        <v>480</v>
      </c>
      <c r="AB322" s="123">
        <v>876.02</v>
      </c>
      <c r="AC322" s="125">
        <f>AC323+AC339+AC351+AC365+AC372+AC377+AC380+AC382</f>
        <v>110.22</v>
      </c>
      <c r="AD322" s="125">
        <f t="shared" ref="AD322:BC322" si="51">AD323+AD339+AD351+AD365+AD372+AD377+AD380+AD382</f>
        <v>10.36</v>
      </c>
      <c r="AE322" s="125">
        <f t="shared" si="51"/>
        <v>6</v>
      </c>
      <c r="AF322" s="125">
        <f t="shared" si="51"/>
        <v>0</v>
      </c>
      <c r="AG322" s="125">
        <f t="shared" si="51"/>
        <v>8.1199999999999992</v>
      </c>
      <c r="AH322" s="125">
        <f t="shared" si="51"/>
        <v>42.51</v>
      </c>
      <c r="AI322" s="125">
        <f t="shared" si="51"/>
        <v>6.35</v>
      </c>
      <c r="AJ322" s="125">
        <f t="shared" si="51"/>
        <v>0</v>
      </c>
      <c r="AK322" s="125">
        <f t="shared" si="51"/>
        <v>24</v>
      </c>
      <c r="AL322" s="125">
        <f t="shared" si="51"/>
        <v>126.39</v>
      </c>
      <c r="AM322" s="125">
        <f t="shared" si="51"/>
        <v>0</v>
      </c>
      <c r="AN322" s="125">
        <f t="shared" si="51"/>
        <v>13.1</v>
      </c>
      <c r="AO322" s="125">
        <f t="shared" si="51"/>
        <v>1</v>
      </c>
      <c r="AP322" s="125">
        <f t="shared" si="51"/>
        <v>5.6</v>
      </c>
      <c r="AQ322" s="125">
        <f t="shared" si="51"/>
        <v>10.7</v>
      </c>
      <c r="AR322" s="125">
        <f t="shared" si="51"/>
        <v>58.22</v>
      </c>
      <c r="AS322" s="125">
        <f t="shared" si="51"/>
        <v>4.7</v>
      </c>
      <c r="AT322" s="125">
        <f t="shared" si="51"/>
        <v>5</v>
      </c>
      <c r="AU322" s="125">
        <f t="shared" si="51"/>
        <v>0</v>
      </c>
      <c r="AV322" s="125">
        <f t="shared" si="51"/>
        <v>20.5</v>
      </c>
      <c r="AW322" s="125">
        <f t="shared" si="51"/>
        <v>7</v>
      </c>
      <c r="AX322" s="125">
        <f t="shared" si="51"/>
        <v>93.05</v>
      </c>
      <c r="AY322" s="125">
        <f t="shared" si="51"/>
        <v>0</v>
      </c>
      <c r="AZ322" s="125">
        <f t="shared" si="51"/>
        <v>28</v>
      </c>
      <c r="BA322" s="125">
        <f t="shared" si="51"/>
        <v>178.54</v>
      </c>
      <c r="BB322" s="125">
        <f t="shared" si="51"/>
        <v>0</v>
      </c>
      <c r="BC322" s="125">
        <f t="shared" si="51"/>
        <v>116.66</v>
      </c>
      <c r="BD322" s="125">
        <v>197.23</v>
      </c>
      <c r="BE322" s="125">
        <v>157</v>
      </c>
      <c r="BF322" s="125">
        <v>0</v>
      </c>
      <c r="BG322" s="125">
        <v>157</v>
      </c>
      <c r="BH322" s="125">
        <v>0</v>
      </c>
      <c r="BI322" s="125">
        <v>0</v>
      </c>
      <c r="BJ322" s="125">
        <v>40.229999999999997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  <c r="BR322" s="125">
        <v>8748.1</v>
      </c>
      <c r="BS322" s="125">
        <v>54501.78</v>
      </c>
      <c r="BT322" s="125">
        <v>74175.199999999997</v>
      </c>
    </row>
    <row r="323" spans="1:72" s="115" customFormat="1" ht="17.25" customHeight="1">
      <c r="A323" s="123"/>
      <c r="B323" s="123" t="s">
        <v>137</v>
      </c>
      <c r="C323" s="123"/>
      <c r="D323" s="124" t="s">
        <v>481</v>
      </c>
      <c r="E323" s="125">
        <v>1792.75</v>
      </c>
      <c r="F323" s="125">
        <v>1598.53</v>
      </c>
      <c r="G323" s="125">
        <v>918.38</v>
      </c>
      <c r="H323" s="125">
        <v>458.72</v>
      </c>
      <c r="I323" s="125">
        <v>273.14999999999998</v>
      </c>
      <c r="J323" s="125">
        <v>11.52</v>
      </c>
      <c r="K323" s="125">
        <v>0</v>
      </c>
      <c r="L323" s="125">
        <v>174.05</v>
      </c>
      <c r="M323" s="125">
        <v>76.53</v>
      </c>
      <c r="N323" s="125">
        <v>0</v>
      </c>
      <c r="O323" s="125">
        <v>144.9</v>
      </c>
      <c r="P323" s="125">
        <v>0</v>
      </c>
      <c r="Q323" s="125">
        <v>0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/>
      <c r="Y323" s="123" t="s">
        <v>137</v>
      </c>
      <c r="Z323" s="123"/>
      <c r="AA323" s="124" t="s">
        <v>481</v>
      </c>
      <c r="AB323" s="123">
        <v>183.62</v>
      </c>
      <c r="AC323" s="125">
        <f>SUM(AC324:AC338)</f>
        <v>27.88</v>
      </c>
      <c r="AD323" s="125">
        <f t="shared" ref="AD323:BC323" si="52">SUM(AD324:AD338)</f>
        <v>0</v>
      </c>
      <c r="AE323" s="125">
        <f t="shared" si="52"/>
        <v>0</v>
      </c>
      <c r="AF323" s="125">
        <f t="shared" si="52"/>
        <v>0</v>
      </c>
      <c r="AG323" s="125">
        <f t="shared" si="52"/>
        <v>3.1</v>
      </c>
      <c r="AH323" s="125">
        <f t="shared" si="52"/>
        <v>10.6</v>
      </c>
      <c r="AI323" s="125">
        <f t="shared" si="52"/>
        <v>4</v>
      </c>
      <c r="AJ323" s="125">
        <f t="shared" si="52"/>
        <v>0</v>
      </c>
      <c r="AK323" s="125">
        <f t="shared" si="52"/>
        <v>0</v>
      </c>
      <c r="AL323" s="125">
        <f t="shared" si="52"/>
        <v>25.8</v>
      </c>
      <c r="AM323" s="125">
        <f t="shared" si="52"/>
        <v>0</v>
      </c>
      <c r="AN323" s="125">
        <f t="shared" si="52"/>
        <v>2</v>
      </c>
      <c r="AO323" s="125">
        <f t="shared" si="52"/>
        <v>0</v>
      </c>
      <c r="AP323" s="125">
        <f t="shared" si="52"/>
        <v>2</v>
      </c>
      <c r="AQ323" s="125">
        <f t="shared" si="52"/>
        <v>0.5</v>
      </c>
      <c r="AR323" s="125">
        <f t="shared" si="52"/>
        <v>18.5</v>
      </c>
      <c r="AS323" s="125">
        <f t="shared" si="52"/>
        <v>0</v>
      </c>
      <c r="AT323" s="125">
        <f t="shared" si="52"/>
        <v>0</v>
      </c>
      <c r="AU323" s="125">
        <f t="shared" si="52"/>
        <v>0</v>
      </c>
      <c r="AV323" s="125">
        <f t="shared" si="52"/>
        <v>0</v>
      </c>
      <c r="AW323" s="125">
        <f t="shared" si="52"/>
        <v>0</v>
      </c>
      <c r="AX323" s="125">
        <f t="shared" si="52"/>
        <v>26</v>
      </c>
      <c r="AY323" s="125">
        <f t="shared" si="52"/>
        <v>0</v>
      </c>
      <c r="AZ323" s="125">
        <f t="shared" si="52"/>
        <v>2</v>
      </c>
      <c r="BA323" s="125">
        <f t="shared" si="52"/>
        <v>52.98</v>
      </c>
      <c r="BB323" s="125">
        <f t="shared" si="52"/>
        <v>0</v>
      </c>
      <c r="BC323" s="125">
        <f t="shared" si="52"/>
        <v>8.26</v>
      </c>
      <c r="BD323" s="125">
        <v>10.6</v>
      </c>
      <c r="BE323" s="125">
        <v>0</v>
      </c>
      <c r="BF323" s="125">
        <v>0</v>
      </c>
      <c r="BG323" s="125">
        <v>0</v>
      </c>
      <c r="BH323" s="125">
        <v>0</v>
      </c>
      <c r="BI323" s="125">
        <v>0</v>
      </c>
      <c r="BJ323" s="125">
        <v>10.6</v>
      </c>
      <c r="BK323" s="125">
        <v>0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  <c r="BR323" s="125">
        <v>1294.5</v>
      </c>
      <c r="BS323" s="125">
        <v>12025.41</v>
      </c>
      <c r="BT323" s="125">
        <v>15112.66</v>
      </c>
    </row>
    <row r="324" spans="1:72" s="115" customFormat="1" ht="17.25" customHeight="1">
      <c r="A324" s="123" t="s">
        <v>482</v>
      </c>
      <c r="B324" s="123" t="s">
        <v>140</v>
      </c>
      <c r="C324" s="123" t="s">
        <v>137</v>
      </c>
      <c r="D324" s="124" t="s">
        <v>141</v>
      </c>
      <c r="E324" s="125">
        <v>1586.46</v>
      </c>
      <c r="F324" s="125">
        <v>1420.01</v>
      </c>
      <c r="G324" s="125">
        <v>800.11</v>
      </c>
      <c r="H324" s="125">
        <v>458.72</v>
      </c>
      <c r="I324" s="125">
        <v>273.14999999999998</v>
      </c>
      <c r="J324" s="125">
        <v>11.52</v>
      </c>
      <c r="K324" s="125">
        <v>0</v>
      </c>
      <c r="L324" s="125">
        <v>174.05</v>
      </c>
      <c r="M324" s="125">
        <v>66.680000000000007</v>
      </c>
      <c r="N324" s="125">
        <v>0</v>
      </c>
      <c r="O324" s="125">
        <v>94.5</v>
      </c>
      <c r="P324" s="125">
        <v>0</v>
      </c>
      <c r="Q324" s="125">
        <v>0</v>
      </c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482</v>
      </c>
      <c r="Y324" s="123" t="s">
        <v>140</v>
      </c>
      <c r="Z324" s="123" t="s">
        <v>137</v>
      </c>
      <c r="AA324" s="124" t="s">
        <v>141</v>
      </c>
      <c r="AB324" s="123">
        <v>155.86000000000001</v>
      </c>
      <c r="AC324" s="131">
        <v>25.88</v>
      </c>
      <c r="AD324" s="132">
        <v>0</v>
      </c>
      <c r="AE324" s="133">
        <v>0</v>
      </c>
      <c r="AF324" s="133">
        <v>0</v>
      </c>
      <c r="AG324" s="132">
        <v>2.6</v>
      </c>
      <c r="AH324" s="132">
        <v>7.6</v>
      </c>
      <c r="AI324" s="132">
        <v>3.5</v>
      </c>
      <c r="AJ324" s="132">
        <v>0</v>
      </c>
      <c r="AK324" s="132">
        <v>0</v>
      </c>
      <c r="AL324" s="132">
        <v>21.8</v>
      </c>
      <c r="AM324" s="133">
        <v>0</v>
      </c>
      <c r="AN324" s="132">
        <v>2</v>
      </c>
      <c r="AO324" s="132">
        <v>0</v>
      </c>
      <c r="AP324" s="132">
        <v>2</v>
      </c>
      <c r="AQ324" s="132">
        <v>0.5</v>
      </c>
      <c r="AR324" s="132">
        <v>16.5</v>
      </c>
      <c r="AS324" s="133">
        <v>0</v>
      </c>
      <c r="AT324" s="133">
        <v>0</v>
      </c>
      <c r="AU324" s="133">
        <v>0</v>
      </c>
      <c r="AV324" s="132">
        <v>0</v>
      </c>
      <c r="AW324" s="133">
        <v>0</v>
      </c>
      <c r="AX324" s="132">
        <v>20</v>
      </c>
      <c r="AY324" s="132">
        <v>0</v>
      </c>
      <c r="AZ324" s="132">
        <v>2</v>
      </c>
      <c r="BA324" s="132">
        <v>48.98</v>
      </c>
      <c r="BB324" s="132">
        <v>0</v>
      </c>
      <c r="BC324" s="132">
        <v>2.5</v>
      </c>
      <c r="BD324" s="125">
        <v>10.6</v>
      </c>
      <c r="BE324" s="125">
        <v>0</v>
      </c>
      <c r="BF324" s="125">
        <v>0</v>
      </c>
      <c r="BG324" s="125">
        <v>0</v>
      </c>
      <c r="BH324" s="125">
        <v>0</v>
      </c>
      <c r="BI324" s="125">
        <v>0</v>
      </c>
      <c r="BJ324" s="125">
        <v>10.6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  <c r="BR324" s="125">
        <v>691.5</v>
      </c>
      <c r="BS324" s="125">
        <v>52</v>
      </c>
      <c r="BT324" s="125">
        <v>2329.96</v>
      </c>
    </row>
    <row r="325" spans="1:72" s="115" customFormat="1" ht="17.25" customHeight="1">
      <c r="A325" s="123" t="s">
        <v>482</v>
      </c>
      <c r="B325" s="123" t="s">
        <v>140</v>
      </c>
      <c r="C325" s="123" t="s">
        <v>144</v>
      </c>
      <c r="D325" s="124" t="s">
        <v>147</v>
      </c>
      <c r="E325" s="125">
        <v>0</v>
      </c>
      <c r="F325" s="125">
        <v>0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 t="s">
        <v>482</v>
      </c>
      <c r="Y325" s="123" t="s">
        <v>140</v>
      </c>
      <c r="Z325" s="123" t="s">
        <v>144</v>
      </c>
      <c r="AA325" s="124" t="s">
        <v>147</v>
      </c>
      <c r="AB325" s="123">
        <v>0</v>
      </c>
      <c r="AC325" s="125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5">
        <v>0</v>
      </c>
      <c r="BE325" s="125">
        <v>0</v>
      </c>
      <c r="BF325" s="125">
        <v>0</v>
      </c>
      <c r="BG325" s="125">
        <v>0</v>
      </c>
      <c r="BH325" s="125">
        <v>0</v>
      </c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  <c r="BR325" s="125">
        <v>0</v>
      </c>
      <c r="BS325" s="125">
        <v>45</v>
      </c>
      <c r="BT325" s="125">
        <v>45</v>
      </c>
    </row>
    <row r="326" spans="1:72" s="115" customFormat="1" ht="17.25" customHeight="1">
      <c r="A326" s="123" t="s">
        <v>482</v>
      </c>
      <c r="B326" s="123" t="s">
        <v>140</v>
      </c>
      <c r="C326" s="123" t="s">
        <v>155</v>
      </c>
      <c r="D326" s="124" t="s">
        <v>143</v>
      </c>
      <c r="E326" s="125">
        <v>206.29</v>
      </c>
      <c r="F326" s="125">
        <v>178.53</v>
      </c>
      <c r="G326" s="125">
        <v>118.27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9.86</v>
      </c>
      <c r="N326" s="125">
        <v>0</v>
      </c>
      <c r="O326" s="125">
        <v>50.4</v>
      </c>
      <c r="P326" s="125">
        <v>0</v>
      </c>
      <c r="Q326" s="125">
        <v>0</v>
      </c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482</v>
      </c>
      <c r="Y326" s="123" t="s">
        <v>140</v>
      </c>
      <c r="Z326" s="123" t="s">
        <v>155</v>
      </c>
      <c r="AA326" s="124" t="s">
        <v>143</v>
      </c>
      <c r="AB326" s="123">
        <v>27.76</v>
      </c>
      <c r="AC326" s="131">
        <v>2</v>
      </c>
      <c r="AD326" s="132">
        <v>0</v>
      </c>
      <c r="AE326" s="133">
        <v>0</v>
      </c>
      <c r="AF326" s="133">
        <v>0</v>
      </c>
      <c r="AG326" s="132">
        <v>0.5</v>
      </c>
      <c r="AH326" s="132">
        <v>3</v>
      </c>
      <c r="AI326" s="132">
        <v>0.5</v>
      </c>
      <c r="AJ326" s="132">
        <v>0</v>
      </c>
      <c r="AK326" s="132">
        <v>0</v>
      </c>
      <c r="AL326" s="132">
        <v>4</v>
      </c>
      <c r="AM326" s="133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2</v>
      </c>
      <c r="AS326" s="133">
        <v>0</v>
      </c>
      <c r="AT326" s="133">
        <v>0</v>
      </c>
      <c r="AU326" s="133">
        <v>0</v>
      </c>
      <c r="AV326" s="132">
        <v>0</v>
      </c>
      <c r="AW326" s="133">
        <v>0</v>
      </c>
      <c r="AX326" s="132">
        <v>6</v>
      </c>
      <c r="AY326" s="132">
        <v>0</v>
      </c>
      <c r="AZ326" s="132">
        <v>0</v>
      </c>
      <c r="BA326" s="132">
        <v>4</v>
      </c>
      <c r="BB326" s="132">
        <v>0</v>
      </c>
      <c r="BC326" s="132">
        <v>5.76</v>
      </c>
      <c r="BD326" s="125">
        <v>0</v>
      </c>
      <c r="BE326" s="125">
        <v>0</v>
      </c>
      <c r="BF326" s="125">
        <v>0</v>
      </c>
      <c r="BG326" s="125">
        <v>0</v>
      </c>
      <c r="BH326" s="125">
        <v>0</v>
      </c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  <c r="BR326" s="125">
        <v>61</v>
      </c>
      <c r="BS326" s="125">
        <v>0</v>
      </c>
      <c r="BT326" s="125">
        <v>267.29000000000002</v>
      </c>
    </row>
    <row r="327" spans="1:72" s="115" customFormat="1" ht="17.25" customHeight="1">
      <c r="A327" s="123" t="s">
        <v>482</v>
      </c>
      <c r="B327" s="123" t="s">
        <v>140</v>
      </c>
      <c r="C327" s="123" t="s">
        <v>166</v>
      </c>
      <c r="D327" s="124" t="s">
        <v>483</v>
      </c>
      <c r="E327" s="125">
        <v>0</v>
      </c>
      <c r="F327" s="125">
        <v>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482</v>
      </c>
      <c r="Y327" s="123" t="s">
        <v>140</v>
      </c>
      <c r="Z327" s="123" t="s">
        <v>166</v>
      </c>
      <c r="AA327" s="124" t="s">
        <v>483</v>
      </c>
      <c r="AB327" s="123">
        <v>0</v>
      </c>
      <c r="AC327" s="125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5">
        <v>0</v>
      </c>
      <c r="BE327" s="125">
        <v>0</v>
      </c>
      <c r="BF327" s="125">
        <v>0</v>
      </c>
      <c r="BG327" s="125">
        <v>0</v>
      </c>
      <c r="BH327" s="125">
        <v>0</v>
      </c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  <c r="BR327" s="125">
        <v>0</v>
      </c>
      <c r="BS327" s="125">
        <v>113</v>
      </c>
      <c r="BT327" s="125">
        <v>113</v>
      </c>
    </row>
    <row r="328" spans="1:72" s="115" customFormat="1" ht="17.25" customHeight="1">
      <c r="A328" s="123" t="s">
        <v>482</v>
      </c>
      <c r="B328" s="123" t="s">
        <v>140</v>
      </c>
      <c r="C328" s="123" t="s">
        <v>151</v>
      </c>
      <c r="D328" s="124" t="s">
        <v>484</v>
      </c>
      <c r="E328" s="125">
        <v>0</v>
      </c>
      <c r="F328" s="125">
        <v>0</v>
      </c>
      <c r="G328" s="125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482</v>
      </c>
      <c r="Y328" s="123" t="s">
        <v>140</v>
      </c>
      <c r="Z328" s="123" t="s">
        <v>151</v>
      </c>
      <c r="AA328" s="124" t="s">
        <v>484</v>
      </c>
      <c r="AB328" s="123">
        <v>0</v>
      </c>
      <c r="AC328" s="125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5">
        <v>0</v>
      </c>
      <c r="BE328" s="125">
        <v>0</v>
      </c>
      <c r="BF328" s="125">
        <v>0</v>
      </c>
      <c r="BG328" s="125">
        <v>0</v>
      </c>
      <c r="BH328" s="125">
        <v>0</v>
      </c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  <c r="BR328" s="125">
        <v>0</v>
      </c>
      <c r="BS328" s="125">
        <v>379.3</v>
      </c>
      <c r="BT328" s="125">
        <v>379.3</v>
      </c>
    </row>
    <row r="329" spans="1:72" s="115" customFormat="1" ht="17.25" customHeight="1">
      <c r="A329" s="123" t="s">
        <v>482</v>
      </c>
      <c r="B329" s="123" t="s">
        <v>140</v>
      </c>
      <c r="C329" s="123" t="s">
        <v>302</v>
      </c>
      <c r="D329" s="124" t="s">
        <v>485</v>
      </c>
      <c r="E329" s="125">
        <v>0</v>
      </c>
      <c r="F329" s="125">
        <v>0</v>
      </c>
      <c r="G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 t="s">
        <v>482</v>
      </c>
      <c r="Y329" s="123" t="s">
        <v>140</v>
      </c>
      <c r="Z329" s="123" t="s">
        <v>302</v>
      </c>
      <c r="AA329" s="124" t="s">
        <v>485</v>
      </c>
      <c r="AB329" s="123">
        <v>0</v>
      </c>
      <c r="AC329" s="125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5">
        <v>0</v>
      </c>
      <c r="BE329" s="125">
        <v>0</v>
      </c>
      <c r="BF329" s="125">
        <v>0</v>
      </c>
      <c r="BG329" s="125">
        <v>0</v>
      </c>
      <c r="BH329" s="125">
        <v>0</v>
      </c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  <c r="BR329" s="125">
        <v>0</v>
      </c>
      <c r="BS329" s="125">
        <v>40</v>
      </c>
      <c r="BT329" s="125">
        <v>40</v>
      </c>
    </row>
    <row r="330" spans="1:72" s="115" customFormat="1" ht="17.25" customHeight="1">
      <c r="A330" s="123" t="s">
        <v>482</v>
      </c>
      <c r="B330" s="123" t="s">
        <v>140</v>
      </c>
      <c r="C330" s="123" t="s">
        <v>175</v>
      </c>
      <c r="D330" s="124" t="s">
        <v>486</v>
      </c>
      <c r="E330" s="125">
        <v>0</v>
      </c>
      <c r="F330" s="125">
        <v>0</v>
      </c>
      <c r="G330" s="125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482</v>
      </c>
      <c r="Y330" s="123" t="s">
        <v>140</v>
      </c>
      <c r="Z330" s="123" t="s">
        <v>175</v>
      </c>
      <c r="AA330" s="124" t="s">
        <v>486</v>
      </c>
      <c r="AB330" s="123">
        <v>0</v>
      </c>
      <c r="AC330" s="125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5">
        <v>0</v>
      </c>
      <c r="BE330" s="125">
        <v>0</v>
      </c>
      <c r="BF330" s="125">
        <v>0</v>
      </c>
      <c r="BG330" s="125">
        <v>0</v>
      </c>
      <c r="BH330" s="125">
        <v>0</v>
      </c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  <c r="BR330" s="125">
        <v>0</v>
      </c>
      <c r="BS330" s="125">
        <v>14</v>
      </c>
      <c r="BT330" s="125">
        <v>14</v>
      </c>
    </row>
    <row r="331" spans="1:72" s="115" customFormat="1" ht="17.25" customHeight="1">
      <c r="A331" s="123" t="s">
        <v>482</v>
      </c>
      <c r="B331" s="123" t="s">
        <v>140</v>
      </c>
      <c r="C331" s="123" t="s">
        <v>178</v>
      </c>
      <c r="D331" s="124" t="s">
        <v>487</v>
      </c>
      <c r="E331" s="125">
        <v>0</v>
      </c>
      <c r="F331" s="125">
        <v>0</v>
      </c>
      <c r="G331" s="125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482</v>
      </c>
      <c r="Y331" s="123" t="s">
        <v>140</v>
      </c>
      <c r="Z331" s="123" t="s">
        <v>178</v>
      </c>
      <c r="AA331" s="124" t="s">
        <v>487</v>
      </c>
      <c r="AB331" s="123">
        <v>0</v>
      </c>
      <c r="AC331" s="125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5">
        <v>0</v>
      </c>
      <c r="BE331" s="125">
        <v>0</v>
      </c>
      <c r="BF331" s="125">
        <v>0</v>
      </c>
      <c r="BG331" s="125">
        <v>0</v>
      </c>
      <c r="BH331" s="125">
        <v>0</v>
      </c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  <c r="BR331" s="125">
        <v>77</v>
      </c>
      <c r="BS331" s="125">
        <v>0</v>
      </c>
      <c r="BT331" s="125">
        <v>77</v>
      </c>
    </row>
    <row r="332" spans="1:72" s="115" customFormat="1" ht="17.25" customHeight="1">
      <c r="A332" s="123" t="s">
        <v>482</v>
      </c>
      <c r="B332" s="123" t="s">
        <v>140</v>
      </c>
      <c r="C332" s="123" t="s">
        <v>248</v>
      </c>
      <c r="D332" s="124" t="s">
        <v>488</v>
      </c>
      <c r="E332" s="125">
        <v>0</v>
      </c>
      <c r="F332" s="125">
        <v>0</v>
      </c>
      <c r="G332" s="125">
        <v>0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3" t="s">
        <v>482</v>
      </c>
      <c r="Y332" s="123" t="s">
        <v>140</v>
      </c>
      <c r="Z332" s="123" t="s">
        <v>248</v>
      </c>
      <c r="AA332" s="124" t="s">
        <v>488</v>
      </c>
      <c r="AB332" s="123">
        <v>0</v>
      </c>
      <c r="AC332" s="125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5">
        <v>0</v>
      </c>
      <c r="BE332" s="125">
        <v>0</v>
      </c>
      <c r="BF332" s="125">
        <v>0</v>
      </c>
      <c r="BG332" s="125">
        <v>0</v>
      </c>
      <c r="BH332" s="125">
        <v>0</v>
      </c>
      <c r="BI332" s="125">
        <v>0</v>
      </c>
      <c r="BJ332" s="125">
        <v>0</v>
      </c>
      <c r="BK332" s="125">
        <v>0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  <c r="BR332" s="125">
        <v>0</v>
      </c>
      <c r="BS332" s="125">
        <v>100</v>
      </c>
      <c r="BT332" s="125">
        <v>100</v>
      </c>
    </row>
    <row r="333" spans="1:72" s="115" customFormat="1" ht="17.25" customHeight="1">
      <c r="A333" s="123" t="s">
        <v>482</v>
      </c>
      <c r="B333" s="123" t="s">
        <v>140</v>
      </c>
      <c r="C333" s="123" t="s">
        <v>489</v>
      </c>
      <c r="D333" s="124" t="s">
        <v>490</v>
      </c>
      <c r="E333" s="125">
        <v>0</v>
      </c>
      <c r="F333" s="125">
        <v>0</v>
      </c>
      <c r="G333" s="125">
        <v>0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3" t="s">
        <v>482</v>
      </c>
      <c r="Y333" s="123" t="s">
        <v>140</v>
      </c>
      <c r="Z333" s="123" t="s">
        <v>489</v>
      </c>
      <c r="AA333" s="124" t="s">
        <v>490</v>
      </c>
      <c r="AB333" s="123">
        <v>0</v>
      </c>
      <c r="AC333" s="125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5">
        <v>0</v>
      </c>
      <c r="BE333" s="125">
        <v>0</v>
      </c>
      <c r="BF333" s="125">
        <v>0</v>
      </c>
      <c r="BG333" s="125">
        <v>0</v>
      </c>
      <c r="BH333" s="125">
        <v>0</v>
      </c>
      <c r="BI333" s="125">
        <v>0</v>
      </c>
      <c r="BJ333" s="125">
        <v>0</v>
      </c>
      <c r="BK333" s="125">
        <v>0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  <c r="BR333" s="125">
        <v>0</v>
      </c>
      <c r="BS333" s="125">
        <v>250</v>
      </c>
      <c r="BT333" s="125">
        <v>250</v>
      </c>
    </row>
    <row r="334" spans="1:72" s="115" customFormat="1" ht="17.25" customHeight="1">
      <c r="A334" s="123" t="s">
        <v>482</v>
      </c>
      <c r="B334" s="123" t="s">
        <v>140</v>
      </c>
      <c r="C334" s="123" t="s">
        <v>370</v>
      </c>
      <c r="D334" s="124" t="s">
        <v>491</v>
      </c>
      <c r="E334" s="125">
        <v>0</v>
      </c>
      <c r="F334" s="125">
        <v>0</v>
      </c>
      <c r="G334" s="125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0</v>
      </c>
      <c r="O334" s="125">
        <v>0</v>
      </c>
      <c r="P334" s="125">
        <v>0</v>
      </c>
      <c r="Q334" s="125">
        <v>0</v>
      </c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3" t="s">
        <v>482</v>
      </c>
      <c r="Y334" s="123" t="s">
        <v>140</v>
      </c>
      <c r="Z334" s="123" t="s">
        <v>370</v>
      </c>
      <c r="AA334" s="124" t="s">
        <v>491</v>
      </c>
      <c r="AB334" s="123">
        <v>0</v>
      </c>
      <c r="AC334" s="125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5">
        <v>0</v>
      </c>
      <c r="BE334" s="125">
        <v>0</v>
      </c>
      <c r="BF334" s="125">
        <v>0</v>
      </c>
      <c r="BG334" s="125">
        <v>0</v>
      </c>
      <c r="BH334" s="125">
        <v>0</v>
      </c>
      <c r="BI334" s="125">
        <v>0</v>
      </c>
      <c r="BJ334" s="125">
        <v>0</v>
      </c>
      <c r="BK334" s="125">
        <v>0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  <c r="BR334" s="125">
        <v>0</v>
      </c>
      <c r="BS334" s="125">
        <v>20</v>
      </c>
      <c r="BT334" s="125">
        <v>20</v>
      </c>
    </row>
    <row r="335" spans="1:72" s="115" customFormat="1" ht="17.25" customHeight="1">
      <c r="A335" s="123" t="s">
        <v>482</v>
      </c>
      <c r="B335" s="123" t="s">
        <v>140</v>
      </c>
      <c r="C335" s="123" t="s">
        <v>194</v>
      </c>
      <c r="D335" s="124" t="s">
        <v>492</v>
      </c>
      <c r="E335" s="125">
        <v>0</v>
      </c>
      <c r="F335" s="125">
        <v>0</v>
      </c>
      <c r="G335" s="125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>
        <v>0</v>
      </c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482</v>
      </c>
      <c r="Y335" s="123" t="s">
        <v>140</v>
      </c>
      <c r="Z335" s="123" t="s">
        <v>194</v>
      </c>
      <c r="AA335" s="124" t="s">
        <v>492</v>
      </c>
      <c r="AB335" s="123">
        <v>0</v>
      </c>
      <c r="AC335" s="125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5">
        <v>0</v>
      </c>
      <c r="BE335" s="125">
        <v>0</v>
      </c>
      <c r="BF335" s="125">
        <v>0</v>
      </c>
      <c r="BG335" s="125">
        <v>0</v>
      </c>
      <c r="BH335" s="125">
        <v>0</v>
      </c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  <c r="BR335" s="125">
        <v>465</v>
      </c>
      <c r="BS335" s="125">
        <v>770.3</v>
      </c>
      <c r="BT335" s="125">
        <v>1235.3</v>
      </c>
    </row>
    <row r="336" spans="1:72" s="115" customFormat="1" ht="17.25" customHeight="1">
      <c r="A336" s="123" t="s">
        <v>482</v>
      </c>
      <c r="B336" s="123" t="s">
        <v>140</v>
      </c>
      <c r="C336" s="123" t="s">
        <v>493</v>
      </c>
      <c r="D336" s="124" t="s">
        <v>494</v>
      </c>
      <c r="E336" s="125">
        <v>0</v>
      </c>
      <c r="F336" s="125">
        <v>0</v>
      </c>
      <c r="G336" s="125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 t="s">
        <v>482</v>
      </c>
      <c r="Y336" s="123" t="s">
        <v>140</v>
      </c>
      <c r="Z336" s="123" t="s">
        <v>493</v>
      </c>
      <c r="AA336" s="124" t="s">
        <v>494</v>
      </c>
      <c r="AB336" s="123">
        <v>0</v>
      </c>
      <c r="AC336" s="125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5">
        <v>0</v>
      </c>
      <c r="BE336" s="125">
        <v>0</v>
      </c>
      <c r="BF336" s="125">
        <v>0</v>
      </c>
      <c r="BG336" s="125">
        <v>0</v>
      </c>
      <c r="BH336" s="125">
        <v>0</v>
      </c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  <c r="BR336" s="125">
        <v>0</v>
      </c>
      <c r="BS336" s="125">
        <v>45.3</v>
      </c>
      <c r="BT336" s="125">
        <v>45.3</v>
      </c>
    </row>
    <row r="337" spans="1:72" s="115" customFormat="1" ht="17.25" customHeight="1">
      <c r="A337" s="123" t="s">
        <v>482</v>
      </c>
      <c r="B337" s="123" t="s">
        <v>140</v>
      </c>
      <c r="C337" s="123" t="s">
        <v>495</v>
      </c>
      <c r="D337" s="124" t="s">
        <v>496</v>
      </c>
      <c r="E337" s="125">
        <v>0</v>
      </c>
      <c r="F337" s="125">
        <v>0</v>
      </c>
      <c r="G337" s="125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>
        <v>0</v>
      </c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482</v>
      </c>
      <c r="Y337" s="123" t="s">
        <v>140</v>
      </c>
      <c r="Z337" s="123" t="s">
        <v>495</v>
      </c>
      <c r="AA337" s="124" t="s">
        <v>496</v>
      </c>
      <c r="AB337" s="123">
        <v>0</v>
      </c>
      <c r="AC337" s="125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5">
        <v>0</v>
      </c>
      <c r="BE337" s="125">
        <v>0</v>
      </c>
      <c r="BF337" s="125">
        <v>0</v>
      </c>
      <c r="BG337" s="125">
        <v>0</v>
      </c>
      <c r="BH337" s="125">
        <v>0</v>
      </c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  <c r="BR337" s="125">
        <v>0</v>
      </c>
      <c r="BS337" s="125">
        <v>92.88</v>
      </c>
      <c r="BT337" s="125">
        <v>92.88</v>
      </c>
    </row>
    <row r="338" spans="1:72" s="115" customFormat="1" ht="17.25" customHeight="1">
      <c r="A338" s="123" t="s">
        <v>482</v>
      </c>
      <c r="B338" s="123" t="s">
        <v>140</v>
      </c>
      <c r="C338" s="123" t="s">
        <v>153</v>
      </c>
      <c r="D338" s="124" t="s">
        <v>497</v>
      </c>
      <c r="E338" s="125">
        <v>0</v>
      </c>
      <c r="F338" s="125">
        <v>0</v>
      </c>
      <c r="G338" s="125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482</v>
      </c>
      <c r="Y338" s="123" t="s">
        <v>140</v>
      </c>
      <c r="Z338" s="123" t="s">
        <v>153</v>
      </c>
      <c r="AA338" s="124" t="s">
        <v>497</v>
      </c>
      <c r="AB338" s="123">
        <v>0</v>
      </c>
      <c r="AC338" s="125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5">
        <v>0</v>
      </c>
      <c r="BE338" s="125">
        <v>0</v>
      </c>
      <c r="BF338" s="125">
        <v>0</v>
      </c>
      <c r="BG338" s="125">
        <v>0</v>
      </c>
      <c r="BH338" s="125">
        <v>0</v>
      </c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  <c r="BR338" s="125">
        <v>0</v>
      </c>
      <c r="BS338" s="125">
        <v>10103.629999999999</v>
      </c>
      <c r="BT338" s="125">
        <v>10103.629999999999</v>
      </c>
    </row>
    <row r="339" spans="1:72" s="115" customFormat="1" ht="17.25" customHeight="1">
      <c r="A339" s="123"/>
      <c r="B339" s="123" t="s">
        <v>144</v>
      </c>
      <c r="C339" s="123"/>
      <c r="D339" s="124" t="s">
        <v>498</v>
      </c>
      <c r="E339" s="125">
        <v>3200.84</v>
      </c>
      <c r="F339" s="125">
        <v>2581.81</v>
      </c>
      <c r="G339" s="125">
        <v>1623.89</v>
      </c>
      <c r="H339" s="125">
        <v>426.76</v>
      </c>
      <c r="I339" s="125">
        <v>283.5</v>
      </c>
      <c r="J339" s="125">
        <v>114.22</v>
      </c>
      <c r="K339" s="125">
        <v>0</v>
      </c>
      <c r="L339" s="125">
        <v>29.04</v>
      </c>
      <c r="M339" s="125">
        <v>122.76</v>
      </c>
      <c r="N339" s="125">
        <v>0</v>
      </c>
      <c r="O339" s="125">
        <v>355.95</v>
      </c>
      <c r="P339" s="125">
        <v>0</v>
      </c>
      <c r="Q339" s="125">
        <v>0</v>
      </c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52.45</v>
      </c>
      <c r="X339" s="123"/>
      <c r="Y339" s="123" t="s">
        <v>144</v>
      </c>
      <c r="Z339" s="123"/>
      <c r="AA339" s="124" t="s">
        <v>498</v>
      </c>
      <c r="AB339" s="123">
        <v>432.8</v>
      </c>
      <c r="AC339" s="125">
        <f>SUM(AC340:AC350)</f>
        <v>58.94</v>
      </c>
      <c r="AD339" s="125">
        <f t="shared" ref="AD339:BC339" si="53">SUM(AD340:AD350)</f>
        <v>6.9</v>
      </c>
      <c r="AE339" s="125">
        <f t="shared" si="53"/>
        <v>0</v>
      </c>
      <c r="AF339" s="125">
        <f t="shared" si="53"/>
        <v>0</v>
      </c>
      <c r="AG339" s="125">
        <f t="shared" si="53"/>
        <v>3.6</v>
      </c>
      <c r="AH339" s="125">
        <f t="shared" si="53"/>
        <v>18.2</v>
      </c>
      <c r="AI339" s="125">
        <f t="shared" si="53"/>
        <v>1.2</v>
      </c>
      <c r="AJ339" s="125">
        <f t="shared" si="53"/>
        <v>0</v>
      </c>
      <c r="AK339" s="125">
        <f t="shared" si="53"/>
        <v>17</v>
      </c>
      <c r="AL339" s="125">
        <f t="shared" si="53"/>
        <v>70.31</v>
      </c>
      <c r="AM339" s="125">
        <f t="shared" si="53"/>
        <v>0</v>
      </c>
      <c r="AN339" s="125">
        <f t="shared" si="53"/>
        <v>5.6</v>
      </c>
      <c r="AO339" s="125">
        <f t="shared" si="53"/>
        <v>1</v>
      </c>
      <c r="AP339" s="125">
        <f t="shared" si="53"/>
        <v>3.6</v>
      </c>
      <c r="AQ339" s="125">
        <f t="shared" si="53"/>
        <v>5.2</v>
      </c>
      <c r="AR339" s="125">
        <f t="shared" si="53"/>
        <v>27.9</v>
      </c>
      <c r="AS339" s="125">
        <f t="shared" si="53"/>
        <v>4.7</v>
      </c>
      <c r="AT339" s="125">
        <f t="shared" si="53"/>
        <v>5</v>
      </c>
      <c r="AU339" s="125">
        <f t="shared" si="53"/>
        <v>0</v>
      </c>
      <c r="AV339" s="125">
        <f t="shared" si="53"/>
        <v>8.5</v>
      </c>
      <c r="AW339" s="125">
        <f t="shared" si="53"/>
        <v>0</v>
      </c>
      <c r="AX339" s="125">
        <f t="shared" si="53"/>
        <v>43.55</v>
      </c>
      <c r="AY339" s="125">
        <f t="shared" si="53"/>
        <v>0</v>
      </c>
      <c r="AZ339" s="125">
        <f t="shared" si="53"/>
        <v>26</v>
      </c>
      <c r="BA339" s="125">
        <f t="shared" si="53"/>
        <v>58.16</v>
      </c>
      <c r="BB339" s="125">
        <f t="shared" si="53"/>
        <v>0</v>
      </c>
      <c r="BC339" s="125">
        <f t="shared" si="53"/>
        <v>67.44</v>
      </c>
      <c r="BD339" s="125">
        <v>186.23</v>
      </c>
      <c r="BE339" s="125">
        <v>157</v>
      </c>
      <c r="BF339" s="125">
        <v>0</v>
      </c>
      <c r="BG339" s="125">
        <v>157</v>
      </c>
      <c r="BH339" s="125">
        <v>0</v>
      </c>
      <c r="BI339" s="125">
        <v>0</v>
      </c>
      <c r="BJ339" s="125">
        <v>29.23</v>
      </c>
      <c r="BK339" s="125">
        <v>0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  <c r="BR339" s="125">
        <v>1963.5</v>
      </c>
      <c r="BS339" s="125">
        <v>4737.54</v>
      </c>
      <c r="BT339" s="125">
        <v>9901.8799999999992</v>
      </c>
    </row>
    <row r="340" spans="1:72" s="115" customFormat="1" ht="17.25" customHeight="1">
      <c r="A340" s="123" t="s">
        <v>482</v>
      </c>
      <c r="B340" s="123" t="s">
        <v>146</v>
      </c>
      <c r="C340" s="123" t="s">
        <v>137</v>
      </c>
      <c r="D340" s="124" t="s">
        <v>141</v>
      </c>
      <c r="E340" s="125">
        <v>1240.83</v>
      </c>
      <c r="F340" s="125">
        <v>979.87</v>
      </c>
      <c r="G340" s="125">
        <v>566.07000000000005</v>
      </c>
      <c r="H340" s="125">
        <v>314.18</v>
      </c>
      <c r="I340" s="125">
        <v>256.05</v>
      </c>
      <c r="J340" s="125">
        <v>29.09</v>
      </c>
      <c r="K340" s="125">
        <v>0</v>
      </c>
      <c r="L340" s="125">
        <v>29.04</v>
      </c>
      <c r="M340" s="125">
        <v>47.17</v>
      </c>
      <c r="N340" s="125">
        <v>0</v>
      </c>
      <c r="O340" s="125">
        <v>0</v>
      </c>
      <c r="P340" s="125">
        <v>0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52.45</v>
      </c>
      <c r="X340" s="123" t="s">
        <v>482</v>
      </c>
      <c r="Y340" s="123" t="s">
        <v>146</v>
      </c>
      <c r="Z340" s="123" t="s">
        <v>137</v>
      </c>
      <c r="AA340" s="124" t="s">
        <v>141</v>
      </c>
      <c r="AB340" s="123">
        <v>253.78</v>
      </c>
      <c r="AC340" s="131">
        <v>31</v>
      </c>
      <c r="AD340" s="132">
        <v>3</v>
      </c>
      <c r="AE340" s="133">
        <v>0</v>
      </c>
      <c r="AF340" s="133">
        <v>0</v>
      </c>
      <c r="AG340" s="132">
        <v>2.5</v>
      </c>
      <c r="AH340" s="132">
        <v>11.5</v>
      </c>
      <c r="AI340" s="132">
        <v>1</v>
      </c>
      <c r="AJ340" s="132">
        <v>0</v>
      </c>
      <c r="AK340" s="132">
        <v>17</v>
      </c>
      <c r="AL340" s="132">
        <v>33</v>
      </c>
      <c r="AM340" s="133">
        <v>0</v>
      </c>
      <c r="AN340" s="132">
        <v>3.8</v>
      </c>
      <c r="AO340" s="132">
        <v>1</v>
      </c>
      <c r="AP340" s="132">
        <v>3</v>
      </c>
      <c r="AQ340" s="132">
        <v>2</v>
      </c>
      <c r="AR340" s="132">
        <v>13</v>
      </c>
      <c r="AS340" s="133">
        <v>0</v>
      </c>
      <c r="AT340" s="133">
        <v>5</v>
      </c>
      <c r="AU340" s="133">
        <v>0</v>
      </c>
      <c r="AV340" s="132">
        <v>5</v>
      </c>
      <c r="AW340" s="133">
        <v>0</v>
      </c>
      <c r="AX340" s="132">
        <v>19.2</v>
      </c>
      <c r="AY340" s="132">
        <v>0</v>
      </c>
      <c r="AZ340" s="132">
        <v>14</v>
      </c>
      <c r="BA340" s="132">
        <v>39.06</v>
      </c>
      <c r="BB340" s="132">
        <v>0</v>
      </c>
      <c r="BC340" s="132">
        <v>49.72</v>
      </c>
      <c r="BD340" s="125">
        <v>7.18</v>
      </c>
      <c r="BE340" s="125">
        <v>0</v>
      </c>
      <c r="BF340" s="125">
        <v>0</v>
      </c>
      <c r="BG340" s="125">
        <v>0</v>
      </c>
      <c r="BH340" s="125">
        <v>0</v>
      </c>
      <c r="BI340" s="125">
        <v>0</v>
      </c>
      <c r="BJ340" s="125">
        <v>7.18</v>
      </c>
      <c r="BK340" s="125">
        <v>0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  <c r="BR340" s="125">
        <v>468</v>
      </c>
      <c r="BS340" s="125">
        <v>10</v>
      </c>
      <c r="BT340" s="125">
        <v>1718.83</v>
      </c>
    </row>
    <row r="341" spans="1:72" s="115" customFormat="1" ht="17.25" customHeight="1">
      <c r="A341" s="123" t="s">
        <v>482</v>
      </c>
      <c r="B341" s="123" t="s">
        <v>146</v>
      </c>
      <c r="C341" s="123" t="s">
        <v>155</v>
      </c>
      <c r="D341" s="124" t="s">
        <v>499</v>
      </c>
      <c r="E341" s="125">
        <v>1958.79</v>
      </c>
      <c r="F341" s="125">
        <v>1601.94</v>
      </c>
      <c r="G341" s="125">
        <v>1057.82</v>
      </c>
      <c r="H341" s="125">
        <v>112.58</v>
      </c>
      <c r="I341" s="125">
        <v>27.45</v>
      </c>
      <c r="J341" s="125">
        <v>85.13</v>
      </c>
      <c r="K341" s="125">
        <v>0</v>
      </c>
      <c r="L341" s="125">
        <v>0</v>
      </c>
      <c r="M341" s="125">
        <v>75.59</v>
      </c>
      <c r="N341" s="125">
        <v>0</v>
      </c>
      <c r="O341" s="125">
        <v>355.95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482</v>
      </c>
      <c r="Y341" s="123" t="s">
        <v>146</v>
      </c>
      <c r="Z341" s="123" t="s">
        <v>155</v>
      </c>
      <c r="AA341" s="124" t="s">
        <v>499</v>
      </c>
      <c r="AB341" s="123">
        <v>179.02</v>
      </c>
      <c r="AC341" s="131">
        <v>27.94</v>
      </c>
      <c r="AD341" s="132">
        <v>3.9</v>
      </c>
      <c r="AE341" s="133">
        <v>0</v>
      </c>
      <c r="AF341" s="133">
        <v>0</v>
      </c>
      <c r="AG341" s="132">
        <v>1.1000000000000001</v>
      </c>
      <c r="AH341" s="132">
        <v>6.7</v>
      </c>
      <c r="AI341" s="132">
        <v>0.2</v>
      </c>
      <c r="AJ341" s="132">
        <v>0</v>
      </c>
      <c r="AK341" s="132">
        <v>0</v>
      </c>
      <c r="AL341" s="132">
        <v>37.31</v>
      </c>
      <c r="AM341" s="133">
        <v>0</v>
      </c>
      <c r="AN341" s="132">
        <v>1.8</v>
      </c>
      <c r="AO341" s="132">
        <v>0</v>
      </c>
      <c r="AP341" s="132">
        <v>0.6</v>
      </c>
      <c r="AQ341" s="132">
        <v>3.2</v>
      </c>
      <c r="AR341" s="132">
        <v>14.9</v>
      </c>
      <c r="AS341" s="133">
        <v>4.7</v>
      </c>
      <c r="AT341" s="133">
        <v>0</v>
      </c>
      <c r="AU341" s="133">
        <v>0</v>
      </c>
      <c r="AV341" s="132">
        <v>3.5</v>
      </c>
      <c r="AW341" s="133">
        <v>0</v>
      </c>
      <c r="AX341" s="132">
        <v>24.35</v>
      </c>
      <c r="AY341" s="132">
        <v>0</v>
      </c>
      <c r="AZ341" s="132">
        <v>12</v>
      </c>
      <c r="BA341" s="132">
        <v>19.100000000000001</v>
      </c>
      <c r="BB341" s="132">
        <v>0</v>
      </c>
      <c r="BC341" s="132">
        <v>17.72</v>
      </c>
      <c r="BD341" s="125">
        <v>177.83</v>
      </c>
      <c r="BE341" s="125">
        <v>157</v>
      </c>
      <c r="BF341" s="125">
        <v>0</v>
      </c>
      <c r="BG341" s="125">
        <v>157</v>
      </c>
      <c r="BH341" s="125">
        <v>0</v>
      </c>
      <c r="BI341" s="125">
        <v>0</v>
      </c>
      <c r="BJ341" s="125">
        <v>20.83</v>
      </c>
      <c r="BK341" s="125">
        <v>0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  <c r="BR341" s="125">
        <v>227.5</v>
      </c>
      <c r="BS341" s="125">
        <v>0</v>
      </c>
      <c r="BT341" s="125">
        <v>2186.29</v>
      </c>
    </row>
    <row r="342" spans="1:72" s="115" customFormat="1" ht="17.25" customHeight="1">
      <c r="A342" s="123" t="s">
        <v>482</v>
      </c>
      <c r="B342" s="123" t="s">
        <v>146</v>
      </c>
      <c r="C342" s="123" t="s">
        <v>159</v>
      </c>
      <c r="D342" s="124" t="s">
        <v>500</v>
      </c>
      <c r="E342" s="125">
        <v>0</v>
      </c>
      <c r="F342" s="125">
        <v>0</v>
      </c>
      <c r="G342" s="125">
        <v>0</v>
      </c>
      <c r="H342" s="125"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482</v>
      </c>
      <c r="Y342" s="123" t="s">
        <v>146</v>
      </c>
      <c r="Z342" s="123" t="s">
        <v>159</v>
      </c>
      <c r="AA342" s="124" t="s">
        <v>500</v>
      </c>
      <c r="AB342" s="123">
        <v>0</v>
      </c>
      <c r="AC342" s="125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5">
        <v>0</v>
      </c>
      <c r="BE342" s="125">
        <v>0</v>
      </c>
      <c r="BF342" s="125">
        <v>0</v>
      </c>
      <c r="BG342" s="125">
        <v>0</v>
      </c>
      <c r="BH342" s="125">
        <v>0</v>
      </c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  <c r="BR342" s="125">
        <v>0</v>
      </c>
      <c r="BS342" s="125">
        <v>467.11</v>
      </c>
      <c r="BT342" s="125">
        <v>467.11</v>
      </c>
    </row>
    <row r="343" spans="1:72" s="115" customFormat="1" ht="17.25" customHeight="1">
      <c r="A343" s="123" t="s">
        <v>482</v>
      </c>
      <c r="B343" s="123" t="s">
        <v>146</v>
      </c>
      <c r="C343" s="123" t="s">
        <v>166</v>
      </c>
      <c r="D343" s="124" t="s">
        <v>501</v>
      </c>
      <c r="E343" s="125">
        <v>0</v>
      </c>
      <c r="F343" s="125">
        <v>0</v>
      </c>
      <c r="G343" s="125">
        <v>0</v>
      </c>
      <c r="H343" s="125"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>
        <v>0</v>
      </c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 t="s">
        <v>482</v>
      </c>
      <c r="Y343" s="123" t="s">
        <v>146</v>
      </c>
      <c r="Z343" s="123" t="s">
        <v>166</v>
      </c>
      <c r="AA343" s="124" t="s">
        <v>501</v>
      </c>
      <c r="AB343" s="123">
        <v>0</v>
      </c>
      <c r="AC343" s="125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5">
        <v>0</v>
      </c>
      <c r="BE343" s="125">
        <v>0</v>
      </c>
      <c r="BF343" s="125">
        <v>0</v>
      </c>
      <c r="BG343" s="125">
        <v>0</v>
      </c>
      <c r="BH343" s="125">
        <v>0</v>
      </c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  <c r="BR343" s="125">
        <v>39</v>
      </c>
      <c r="BS343" s="125">
        <v>0</v>
      </c>
      <c r="BT343" s="125">
        <v>39</v>
      </c>
    </row>
    <row r="344" spans="1:72" s="115" customFormat="1" ht="17.25" customHeight="1">
      <c r="A344" s="123" t="s">
        <v>482</v>
      </c>
      <c r="B344" s="123" t="s">
        <v>146</v>
      </c>
      <c r="C344" s="123" t="s">
        <v>163</v>
      </c>
      <c r="D344" s="124" t="s">
        <v>502</v>
      </c>
      <c r="E344" s="125">
        <v>0</v>
      </c>
      <c r="F344" s="125">
        <v>0</v>
      </c>
      <c r="G344" s="125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>
        <v>0</v>
      </c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482</v>
      </c>
      <c r="Y344" s="123" t="s">
        <v>146</v>
      </c>
      <c r="Z344" s="123" t="s">
        <v>163</v>
      </c>
      <c r="AA344" s="124" t="s">
        <v>502</v>
      </c>
      <c r="AB344" s="123">
        <v>0</v>
      </c>
      <c r="AC344" s="125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5">
        <v>0</v>
      </c>
      <c r="BE344" s="125">
        <v>0</v>
      </c>
      <c r="BF344" s="125">
        <v>0</v>
      </c>
      <c r="BG344" s="125">
        <v>0</v>
      </c>
      <c r="BH344" s="125">
        <v>0</v>
      </c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  <c r="BR344" s="125">
        <v>0</v>
      </c>
      <c r="BS344" s="125">
        <v>54.29</v>
      </c>
      <c r="BT344" s="125">
        <v>54.29</v>
      </c>
    </row>
    <row r="345" spans="1:72" s="115" customFormat="1" ht="17.25" customHeight="1">
      <c r="A345" s="123" t="s">
        <v>482</v>
      </c>
      <c r="B345" s="123" t="s">
        <v>146</v>
      </c>
      <c r="C345" s="123" t="s">
        <v>302</v>
      </c>
      <c r="D345" s="124" t="s">
        <v>503</v>
      </c>
      <c r="E345" s="125">
        <v>0</v>
      </c>
      <c r="F345" s="125">
        <v>0</v>
      </c>
      <c r="G345" s="125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5">
        <v>0</v>
      </c>
      <c r="Q345" s="125">
        <v>0</v>
      </c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482</v>
      </c>
      <c r="Y345" s="123" t="s">
        <v>146</v>
      </c>
      <c r="Z345" s="123" t="s">
        <v>302</v>
      </c>
      <c r="AA345" s="124" t="s">
        <v>503</v>
      </c>
      <c r="AB345" s="123">
        <v>0</v>
      </c>
      <c r="AC345" s="125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5">
        <v>0</v>
      </c>
      <c r="BE345" s="125">
        <v>0</v>
      </c>
      <c r="BF345" s="125">
        <v>0</v>
      </c>
      <c r="BG345" s="125">
        <v>0</v>
      </c>
      <c r="BH345" s="125">
        <v>0</v>
      </c>
      <c r="BI345" s="125">
        <v>0</v>
      </c>
      <c r="BJ345" s="125">
        <v>0</v>
      </c>
      <c r="BK345" s="125">
        <v>0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  <c r="BR345" s="125">
        <v>0</v>
      </c>
      <c r="BS345" s="125">
        <v>1688.89</v>
      </c>
      <c r="BT345" s="125">
        <v>1688.89</v>
      </c>
    </row>
    <row r="346" spans="1:72" s="115" customFormat="1" ht="17.25" customHeight="1">
      <c r="A346" s="123" t="s">
        <v>482</v>
      </c>
      <c r="B346" s="123" t="s">
        <v>146</v>
      </c>
      <c r="C346" s="123" t="s">
        <v>181</v>
      </c>
      <c r="D346" s="124" t="s">
        <v>504</v>
      </c>
      <c r="E346" s="125">
        <v>1.22</v>
      </c>
      <c r="F346" s="125">
        <v>0</v>
      </c>
      <c r="G346" s="125">
        <v>0</v>
      </c>
      <c r="H346" s="125">
        <v>0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 t="s">
        <v>482</v>
      </c>
      <c r="Y346" s="123" t="s">
        <v>146</v>
      </c>
      <c r="Z346" s="123" t="s">
        <v>181</v>
      </c>
      <c r="AA346" s="124" t="s">
        <v>504</v>
      </c>
      <c r="AB346" s="123">
        <v>0</v>
      </c>
      <c r="AC346" s="125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5">
        <v>1.22</v>
      </c>
      <c r="BE346" s="125">
        <v>0</v>
      </c>
      <c r="BF346" s="125">
        <v>0</v>
      </c>
      <c r="BG346" s="125">
        <v>0</v>
      </c>
      <c r="BH346" s="125">
        <v>0</v>
      </c>
      <c r="BI346" s="125">
        <v>0</v>
      </c>
      <c r="BJ346" s="125">
        <v>1.22</v>
      </c>
      <c r="BK346" s="125">
        <v>0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  <c r="BR346" s="125">
        <v>0</v>
      </c>
      <c r="BS346" s="125">
        <v>93.25</v>
      </c>
      <c r="BT346" s="125">
        <v>94.47</v>
      </c>
    </row>
    <row r="347" spans="1:72" s="115" customFormat="1" ht="17.25" customHeight="1">
      <c r="A347" s="123" t="s">
        <v>482</v>
      </c>
      <c r="B347" s="123" t="s">
        <v>146</v>
      </c>
      <c r="C347" s="123" t="s">
        <v>251</v>
      </c>
      <c r="D347" s="124" t="s">
        <v>505</v>
      </c>
      <c r="E347" s="125">
        <v>0</v>
      </c>
      <c r="F347" s="125">
        <v>0</v>
      </c>
      <c r="G347" s="125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5">
        <v>0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482</v>
      </c>
      <c r="Y347" s="123" t="s">
        <v>146</v>
      </c>
      <c r="Z347" s="123" t="s">
        <v>251</v>
      </c>
      <c r="AA347" s="124" t="s">
        <v>505</v>
      </c>
      <c r="AB347" s="123">
        <v>0</v>
      </c>
      <c r="AC347" s="125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5">
        <v>0</v>
      </c>
      <c r="BE347" s="125">
        <v>0</v>
      </c>
      <c r="BF347" s="125">
        <v>0</v>
      </c>
      <c r="BG347" s="125">
        <v>0</v>
      </c>
      <c r="BH347" s="125">
        <v>0</v>
      </c>
      <c r="BI347" s="125">
        <v>0</v>
      </c>
      <c r="BJ347" s="125">
        <v>0</v>
      </c>
      <c r="BK347" s="125">
        <v>0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  <c r="BR347" s="125">
        <v>0</v>
      </c>
      <c r="BS347" s="125">
        <v>25</v>
      </c>
      <c r="BT347" s="125">
        <v>25</v>
      </c>
    </row>
    <row r="348" spans="1:72" s="115" customFormat="1" ht="17.25" customHeight="1">
      <c r="A348" s="123" t="s">
        <v>482</v>
      </c>
      <c r="B348" s="123" t="s">
        <v>146</v>
      </c>
      <c r="C348" s="123" t="s">
        <v>194</v>
      </c>
      <c r="D348" s="124" t="s">
        <v>506</v>
      </c>
      <c r="E348" s="125">
        <v>0</v>
      </c>
      <c r="F348" s="125">
        <v>0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482</v>
      </c>
      <c r="Y348" s="123" t="s">
        <v>146</v>
      </c>
      <c r="Z348" s="123" t="s">
        <v>194</v>
      </c>
      <c r="AA348" s="124" t="s">
        <v>506</v>
      </c>
      <c r="AB348" s="123">
        <v>0</v>
      </c>
      <c r="AC348" s="125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5">
        <v>0</v>
      </c>
      <c r="BE348" s="125">
        <v>0</v>
      </c>
      <c r="BF348" s="125">
        <v>0</v>
      </c>
      <c r="BG348" s="125">
        <v>0</v>
      </c>
      <c r="BH348" s="125">
        <v>0</v>
      </c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  <c r="BR348" s="125">
        <v>22</v>
      </c>
      <c r="BS348" s="125">
        <v>0</v>
      </c>
      <c r="BT348" s="125">
        <v>22</v>
      </c>
    </row>
    <row r="349" spans="1:72" s="115" customFormat="1" ht="17.25" customHeight="1">
      <c r="A349" s="123" t="s">
        <v>482</v>
      </c>
      <c r="B349" s="123" t="s">
        <v>146</v>
      </c>
      <c r="C349" s="123" t="s">
        <v>218</v>
      </c>
      <c r="D349" s="124" t="s">
        <v>507</v>
      </c>
      <c r="E349" s="125">
        <v>0</v>
      </c>
      <c r="F349" s="125">
        <v>0</v>
      </c>
      <c r="G349" s="125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482</v>
      </c>
      <c r="Y349" s="123" t="s">
        <v>146</v>
      </c>
      <c r="Z349" s="123" t="s">
        <v>218</v>
      </c>
      <c r="AA349" s="124" t="s">
        <v>507</v>
      </c>
      <c r="AB349" s="123">
        <v>0</v>
      </c>
      <c r="AC349" s="125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5">
        <v>0</v>
      </c>
      <c r="BE349" s="125">
        <v>0</v>
      </c>
      <c r="BF349" s="125">
        <v>0</v>
      </c>
      <c r="BG349" s="125">
        <v>0</v>
      </c>
      <c r="BH349" s="125">
        <v>0</v>
      </c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  <c r="BR349" s="125">
        <v>32</v>
      </c>
      <c r="BS349" s="125">
        <v>20</v>
      </c>
      <c r="BT349" s="125">
        <v>52</v>
      </c>
    </row>
    <row r="350" spans="1:72" s="115" customFormat="1" ht="17.25" customHeight="1">
      <c r="A350" s="123" t="s">
        <v>482</v>
      </c>
      <c r="B350" s="123" t="s">
        <v>146</v>
      </c>
      <c r="C350" s="123" t="s">
        <v>153</v>
      </c>
      <c r="D350" s="124" t="s">
        <v>508</v>
      </c>
      <c r="E350" s="125">
        <v>0</v>
      </c>
      <c r="F350" s="125">
        <v>0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482</v>
      </c>
      <c r="Y350" s="123" t="s">
        <v>146</v>
      </c>
      <c r="Z350" s="123" t="s">
        <v>153</v>
      </c>
      <c r="AA350" s="124" t="s">
        <v>508</v>
      </c>
      <c r="AB350" s="123">
        <v>0</v>
      </c>
      <c r="AC350" s="125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5">
        <v>0</v>
      </c>
      <c r="BE350" s="125">
        <v>0</v>
      </c>
      <c r="BF350" s="125">
        <v>0</v>
      </c>
      <c r="BG350" s="125">
        <v>0</v>
      </c>
      <c r="BH350" s="125">
        <v>0</v>
      </c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  <c r="BR350" s="125">
        <v>1175</v>
      </c>
      <c r="BS350" s="125">
        <v>2379</v>
      </c>
      <c r="BT350" s="125">
        <v>3554</v>
      </c>
    </row>
    <row r="351" spans="1:72" s="115" customFormat="1" ht="17.25" customHeight="1">
      <c r="A351" s="123"/>
      <c r="B351" s="123" t="s">
        <v>148</v>
      </c>
      <c r="C351" s="123"/>
      <c r="D351" s="124" t="s">
        <v>509</v>
      </c>
      <c r="E351" s="125">
        <v>1462.98</v>
      </c>
      <c r="F351" s="125">
        <v>1224.3499999999999</v>
      </c>
      <c r="G351" s="125">
        <v>644.92999999999995</v>
      </c>
      <c r="H351" s="125">
        <v>209.44</v>
      </c>
      <c r="I351" s="125">
        <v>177.53</v>
      </c>
      <c r="J351" s="125">
        <v>31.91</v>
      </c>
      <c r="K351" s="125">
        <v>0</v>
      </c>
      <c r="L351" s="125">
        <v>0</v>
      </c>
      <c r="M351" s="125">
        <v>46.01</v>
      </c>
      <c r="N351" s="125">
        <v>0</v>
      </c>
      <c r="O351" s="125">
        <v>137.47999999999999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186.5</v>
      </c>
      <c r="X351" s="123"/>
      <c r="Y351" s="123" t="s">
        <v>148</v>
      </c>
      <c r="Z351" s="123"/>
      <c r="AA351" s="124" t="s">
        <v>509</v>
      </c>
      <c r="AB351" s="123">
        <v>238.22</v>
      </c>
      <c r="AC351" s="125">
        <f>SUM(AC352:AC364)</f>
        <v>23.4</v>
      </c>
      <c r="AD351" s="125">
        <f t="shared" ref="AD351:BC351" si="54">SUM(AD352:AD364)</f>
        <v>3.46</v>
      </c>
      <c r="AE351" s="125">
        <f t="shared" si="54"/>
        <v>0</v>
      </c>
      <c r="AF351" s="125">
        <f t="shared" si="54"/>
        <v>0</v>
      </c>
      <c r="AG351" s="125">
        <f t="shared" si="54"/>
        <v>0.42</v>
      </c>
      <c r="AH351" s="125">
        <f t="shared" si="54"/>
        <v>11.71</v>
      </c>
      <c r="AI351" s="125">
        <f t="shared" si="54"/>
        <v>0.85</v>
      </c>
      <c r="AJ351" s="125">
        <f t="shared" si="54"/>
        <v>0</v>
      </c>
      <c r="AK351" s="125">
        <f t="shared" si="54"/>
        <v>7</v>
      </c>
      <c r="AL351" s="125">
        <f t="shared" si="54"/>
        <v>30.28</v>
      </c>
      <c r="AM351" s="125">
        <f t="shared" si="54"/>
        <v>0</v>
      </c>
      <c r="AN351" s="125">
        <f t="shared" si="54"/>
        <v>2</v>
      </c>
      <c r="AO351" s="125">
        <f t="shared" si="54"/>
        <v>0</v>
      </c>
      <c r="AP351" s="125">
        <f t="shared" si="54"/>
        <v>0</v>
      </c>
      <c r="AQ351" s="125">
        <f t="shared" si="54"/>
        <v>5</v>
      </c>
      <c r="AR351" s="125">
        <f t="shared" si="54"/>
        <v>11.82</v>
      </c>
      <c r="AS351" s="125">
        <f t="shared" si="54"/>
        <v>0</v>
      </c>
      <c r="AT351" s="125">
        <f t="shared" si="54"/>
        <v>0</v>
      </c>
      <c r="AU351" s="125">
        <f t="shared" si="54"/>
        <v>0</v>
      </c>
      <c r="AV351" s="125">
        <f t="shared" si="54"/>
        <v>12</v>
      </c>
      <c r="AW351" s="125">
        <f t="shared" si="54"/>
        <v>7</v>
      </c>
      <c r="AX351" s="125">
        <f t="shared" si="54"/>
        <v>23.5</v>
      </c>
      <c r="AY351" s="125">
        <f t="shared" si="54"/>
        <v>0</v>
      </c>
      <c r="AZ351" s="125">
        <f t="shared" si="54"/>
        <v>0</v>
      </c>
      <c r="BA351" s="125">
        <f t="shared" si="54"/>
        <v>58.82</v>
      </c>
      <c r="BB351" s="125">
        <f t="shared" si="54"/>
        <v>0</v>
      </c>
      <c r="BC351" s="125">
        <f t="shared" si="54"/>
        <v>40.96</v>
      </c>
      <c r="BD351" s="125">
        <v>0.4</v>
      </c>
      <c r="BE351" s="125">
        <v>0</v>
      </c>
      <c r="BF351" s="125">
        <v>0</v>
      </c>
      <c r="BG351" s="125">
        <v>0</v>
      </c>
      <c r="BH351" s="125">
        <v>0</v>
      </c>
      <c r="BI351" s="125">
        <v>0</v>
      </c>
      <c r="BJ351" s="125">
        <v>0.4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  <c r="BR351" s="125">
        <v>1006.1</v>
      </c>
      <c r="BS351" s="125">
        <v>11721.2</v>
      </c>
      <c r="BT351" s="125">
        <v>14190.28</v>
      </c>
    </row>
    <row r="352" spans="1:72" s="115" customFormat="1" ht="17.25" customHeight="1">
      <c r="A352" s="123" t="s">
        <v>482</v>
      </c>
      <c r="B352" s="123" t="s">
        <v>150</v>
      </c>
      <c r="C352" s="123" t="s">
        <v>137</v>
      </c>
      <c r="D352" s="124" t="s">
        <v>141</v>
      </c>
      <c r="E352" s="125">
        <v>465.15</v>
      </c>
      <c r="F352" s="125">
        <v>358.39</v>
      </c>
      <c r="G352" s="125">
        <v>218.88</v>
      </c>
      <c r="H352" s="125">
        <v>121.28</v>
      </c>
      <c r="I352" s="125">
        <v>121.28</v>
      </c>
      <c r="J352" s="125">
        <v>0</v>
      </c>
      <c r="K352" s="125">
        <v>0</v>
      </c>
      <c r="L352" s="125">
        <v>0</v>
      </c>
      <c r="M352" s="125">
        <v>18.239999999999998</v>
      </c>
      <c r="N352" s="125">
        <v>0</v>
      </c>
      <c r="O352" s="125">
        <v>0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482</v>
      </c>
      <c r="Y352" s="123" t="s">
        <v>150</v>
      </c>
      <c r="Z352" s="123" t="s">
        <v>137</v>
      </c>
      <c r="AA352" s="124" t="s">
        <v>141</v>
      </c>
      <c r="AB352" s="123">
        <v>106.36</v>
      </c>
      <c r="AC352" s="131">
        <v>6</v>
      </c>
      <c r="AD352" s="132">
        <v>2</v>
      </c>
      <c r="AE352" s="133">
        <v>0</v>
      </c>
      <c r="AF352" s="133">
        <v>0</v>
      </c>
      <c r="AG352" s="132">
        <v>0</v>
      </c>
      <c r="AH352" s="132">
        <v>8.8000000000000007</v>
      </c>
      <c r="AI352" s="132">
        <v>0</v>
      </c>
      <c r="AJ352" s="132">
        <v>0</v>
      </c>
      <c r="AK352" s="132">
        <v>7</v>
      </c>
      <c r="AL352" s="132">
        <v>10.039999999999999</v>
      </c>
      <c r="AM352" s="133">
        <v>0</v>
      </c>
      <c r="AN352" s="132">
        <v>2</v>
      </c>
      <c r="AO352" s="132">
        <v>0</v>
      </c>
      <c r="AP352" s="132">
        <v>0</v>
      </c>
      <c r="AQ352" s="132">
        <v>3</v>
      </c>
      <c r="AR352" s="132">
        <v>4.8</v>
      </c>
      <c r="AS352" s="133">
        <v>0</v>
      </c>
      <c r="AT352" s="133">
        <v>0</v>
      </c>
      <c r="AU352" s="133">
        <v>0</v>
      </c>
      <c r="AV352" s="132">
        <v>10</v>
      </c>
      <c r="AW352" s="133">
        <v>7</v>
      </c>
      <c r="AX352" s="132">
        <v>18</v>
      </c>
      <c r="AY352" s="132">
        <v>0</v>
      </c>
      <c r="AZ352" s="132">
        <v>0</v>
      </c>
      <c r="BA352" s="132">
        <v>27.72</v>
      </c>
      <c r="BB352" s="132">
        <v>0</v>
      </c>
      <c r="BC352" s="132">
        <v>0</v>
      </c>
      <c r="BD352" s="125">
        <v>0.4</v>
      </c>
      <c r="BE352" s="125">
        <v>0</v>
      </c>
      <c r="BF352" s="125">
        <v>0</v>
      </c>
      <c r="BG352" s="125">
        <v>0</v>
      </c>
      <c r="BH352" s="125">
        <v>0</v>
      </c>
      <c r="BI352" s="125">
        <v>0</v>
      </c>
      <c r="BJ352" s="125">
        <v>0.4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  <c r="BR352" s="125">
        <v>0</v>
      </c>
      <c r="BS352" s="125">
        <v>0</v>
      </c>
      <c r="BT352" s="125">
        <v>465.15</v>
      </c>
    </row>
    <row r="353" spans="1:72" s="115" customFormat="1" ht="17.25" customHeight="1">
      <c r="A353" s="123" t="s">
        <v>482</v>
      </c>
      <c r="B353" s="123" t="s">
        <v>150</v>
      </c>
      <c r="C353" s="123" t="s">
        <v>148</v>
      </c>
      <c r="D353" s="124" t="s">
        <v>208</v>
      </c>
      <c r="E353" s="125">
        <v>0</v>
      </c>
      <c r="F353" s="125">
        <v>0</v>
      </c>
      <c r="G353" s="125">
        <v>0</v>
      </c>
      <c r="H353" s="125"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>
        <v>0</v>
      </c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 t="s">
        <v>482</v>
      </c>
      <c r="Y353" s="123" t="s">
        <v>150</v>
      </c>
      <c r="Z353" s="123" t="s">
        <v>148</v>
      </c>
      <c r="AA353" s="124" t="s">
        <v>208</v>
      </c>
      <c r="AB353" s="123">
        <v>0</v>
      </c>
      <c r="AC353" s="125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5">
        <v>0</v>
      </c>
      <c r="BE353" s="125">
        <v>0</v>
      </c>
      <c r="BF353" s="125">
        <v>0</v>
      </c>
      <c r="BG353" s="125">
        <v>0</v>
      </c>
      <c r="BH353" s="125">
        <v>0</v>
      </c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  <c r="BR353" s="125">
        <v>0</v>
      </c>
      <c r="BS353" s="125">
        <v>192.2</v>
      </c>
      <c r="BT353" s="125">
        <v>192.2</v>
      </c>
    </row>
    <row r="354" spans="1:72" s="115" customFormat="1" ht="17.25" customHeight="1">
      <c r="A354" s="123" t="s">
        <v>482</v>
      </c>
      <c r="B354" s="123" t="s">
        <v>150</v>
      </c>
      <c r="C354" s="123" t="s">
        <v>155</v>
      </c>
      <c r="D354" s="124" t="s">
        <v>510</v>
      </c>
      <c r="E354" s="125">
        <v>49.56</v>
      </c>
      <c r="F354" s="125">
        <v>49.56</v>
      </c>
      <c r="G354" s="125">
        <v>49.56</v>
      </c>
      <c r="H354" s="125"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>
        <v>0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482</v>
      </c>
      <c r="Y354" s="123" t="s">
        <v>150</v>
      </c>
      <c r="Z354" s="123" t="s">
        <v>155</v>
      </c>
      <c r="AA354" s="124" t="s">
        <v>510</v>
      </c>
      <c r="AB354" s="123">
        <v>0</v>
      </c>
      <c r="AC354" s="125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5">
        <v>0</v>
      </c>
      <c r="BE354" s="125">
        <v>0</v>
      </c>
      <c r="BF354" s="125">
        <v>0</v>
      </c>
      <c r="BG354" s="125">
        <v>0</v>
      </c>
      <c r="BH354" s="125">
        <v>0</v>
      </c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  <c r="BR354" s="125">
        <v>0</v>
      </c>
      <c r="BS354" s="125">
        <v>90</v>
      </c>
      <c r="BT354" s="125">
        <v>139.56</v>
      </c>
    </row>
    <row r="355" spans="1:72" s="115" customFormat="1" ht="17.25" customHeight="1">
      <c r="A355" s="123" t="s">
        <v>482</v>
      </c>
      <c r="B355" s="123" t="s">
        <v>150</v>
      </c>
      <c r="C355" s="123" t="s">
        <v>159</v>
      </c>
      <c r="D355" s="124" t="s">
        <v>511</v>
      </c>
      <c r="E355" s="125">
        <v>0</v>
      </c>
      <c r="F355" s="125">
        <v>0</v>
      </c>
      <c r="G355" s="125">
        <v>0</v>
      </c>
      <c r="H355" s="125"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0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3" t="s">
        <v>482</v>
      </c>
      <c r="Y355" s="123" t="s">
        <v>150</v>
      </c>
      <c r="Z355" s="123" t="s">
        <v>159</v>
      </c>
      <c r="AA355" s="124" t="s">
        <v>511</v>
      </c>
      <c r="AB355" s="123">
        <v>0</v>
      </c>
      <c r="AC355" s="125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5">
        <v>0</v>
      </c>
      <c r="BE355" s="125">
        <v>0</v>
      </c>
      <c r="BF355" s="125">
        <v>0</v>
      </c>
      <c r="BG355" s="125">
        <v>0</v>
      </c>
      <c r="BH355" s="125">
        <v>0</v>
      </c>
      <c r="BI355" s="125">
        <v>0</v>
      </c>
      <c r="BJ355" s="125">
        <v>0</v>
      </c>
      <c r="BK355" s="125">
        <v>0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  <c r="BR355" s="125">
        <v>0</v>
      </c>
      <c r="BS355" s="125">
        <v>2953</v>
      </c>
      <c r="BT355" s="125">
        <v>2953</v>
      </c>
    </row>
    <row r="356" spans="1:72" s="115" customFormat="1" ht="17.25" customHeight="1">
      <c r="A356" s="123" t="s">
        <v>482</v>
      </c>
      <c r="B356" s="123" t="s">
        <v>150</v>
      </c>
      <c r="C356" s="123" t="s">
        <v>166</v>
      </c>
      <c r="D356" s="124" t="s">
        <v>512</v>
      </c>
      <c r="E356" s="125">
        <v>689.88</v>
      </c>
      <c r="F356" s="125">
        <v>656.76</v>
      </c>
      <c r="G356" s="125">
        <v>295.37</v>
      </c>
      <c r="H356" s="125">
        <v>31.91</v>
      </c>
      <c r="I356" s="125">
        <v>0</v>
      </c>
      <c r="J356" s="125">
        <v>31.91</v>
      </c>
      <c r="K356" s="125">
        <v>0</v>
      </c>
      <c r="L356" s="125">
        <v>0</v>
      </c>
      <c r="M356" s="125">
        <v>21.01</v>
      </c>
      <c r="N356" s="125">
        <v>0</v>
      </c>
      <c r="O356" s="125">
        <v>137.47999999999999</v>
      </c>
      <c r="P356" s="125">
        <v>0</v>
      </c>
      <c r="Q356" s="125">
        <v>0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171</v>
      </c>
      <c r="X356" s="123" t="s">
        <v>482</v>
      </c>
      <c r="Y356" s="123" t="s">
        <v>150</v>
      </c>
      <c r="Z356" s="123" t="s">
        <v>166</v>
      </c>
      <c r="AA356" s="124" t="s">
        <v>512</v>
      </c>
      <c r="AB356" s="123">
        <v>33.119999999999997</v>
      </c>
      <c r="AC356" s="131">
        <v>6.4</v>
      </c>
      <c r="AD356" s="132">
        <v>1.46</v>
      </c>
      <c r="AE356" s="133">
        <v>0</v>
      </c>
      <c r="AF356" s="133">
        <v>0</v>
      </c>
      <c r="AG356" s="132">
        <v>0.12</v>
      </c>
      <c r="AH356" s="132">
        <v>1.91</v>
      </c>
      <c r="AI356" s="132">
        <v>0.85</v>
      </c>
      <c r="AJ356" s="132">
        <v>0</v>
      </c>
      <c r="AK356" s="132">
        <v>0</v>
      </c>
      <c r="AL356" s="132">
        <v>5.9</v>
      </c>
      <c r="AM356" s="133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3.22</v>
      </c>
      <c r="AS356" s="133">
        <v>0</v>
      </c>
      <c r="AT356" s="133">
        <v>0</v>
      </c>
      <c r="AU356" s="133">
        <v>0</v>
      </c>
      <c r="AV356" s="132">
        <v>0</v>
      </c>
      <c r="AW356" s="133">
        <v>0</v>
      </c>
      <c r="AX356" s="132">
        <v>2.7</v>
      </c>
      <c r="AY356" s="132">
        <v>0</v>
      </c>
      <c r="AZ356" s="132">
        <v>0</v>
      </c>
      <c r="BA356" s="132">
        <v>7.6</v>
      </c>
      <c r="BB356" s="132">
        <v>0</v>
      </c>
      <c r="BC356" s="132">
        <v>2.96</v>
      </c>
      <c r="BD356" s="125">
        <v>0</v>
      </c>
      <c r="BE356" s="125">
        <v>0</v>
      </c>
      <c r="BF356" s="125">
        <v>0</v>
      </c>
      <c r="BG356" s="125">
        <v>0</v>
      </c>
      <c r="BH356" s="125">
        <v>0</v>
      </c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  <c r="BR356" s="125">
        <v>0</v>
      </c>
      <c r="BS356" s="125">
        <v>675</v>
      </c>
      <c r="BT356" s="125">
        <v>1364.88</v>
      </c>
    </row>
    <row r="357" spans="1:72" s="115" customFormat="1" ht="17.25" customHeight="1">
      <c r="A357" s="123" t="s">
        <v>482</v>
      </c>
      <c r="B357" s="123" t="s">
        <v>150</v>
      </c>
      <c r="C357" s="123" t="s">
        <v>175</v>
      </c>
      <c r="D357" s="124" t="s">
        <v>513</v>
      </c>
      <c r="E357" s="125">
        <v>242.88</v>
      </c>
      <c r="F357" s="125">
        <v>144.13999999999999</v>
      </c>
      <c r="G357" s="125">
        <v>81.13</v>
      </c>
      <c r="H357" s="125">
        <v>56.25</v>
      </c>
      <c r="I357" s="125">
        <v>56.25</v>
      </c>
      <c r="J357" s="125">
        <v>0</v>
      </c>
      <c r="K357" s="125">
        <v>0</v>
      </c>
      <c r="L357" s="125">
        <v>0</v>
      </c>
      <c r="M357" s="125">
        <v>6.76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482</v>
      </c>
      <c r="Y357" s="123" t="s">
        <v>150</v>
      </c>
      <c r="Z357" s="123" t="s">
        <v>175</v>
      </c>
      <c r="AA357" s="124" t="s">
        <v>513</v>
      </c>
      <c r="AB357" s="123">
        <v>98.74</v>
      </c>
      <c r="AC357" s="131">
        <v>11</v>
      </c>
      <c r="AD357" s="132">
        <v>0</v>
      </c>
      <c r="AE357" s="133">
        <v>0</v>
      </c>
      <c r="AF357" s="133">
        <v>0</v>
      </c>
      <c r="AG357" s="132">
        <v>0.3</v>
      </c>
      <c r="AH357" s="132">
        <v>1</v>
      </c>
      <c r="AI357" s="132">
        <v>0</v>
      </c>
      <c r="AJ357" s="132">
        <v>0</v>
      </c>
      <c r="AK357" s="132">
        <v>0</v>
      </c>
      <c r="AL357" s="132">
        <v>14.34</v>
      </c>
      <c r="AM357" s="133">
        <v>0</v>
      </c>
      <c r="AN357" s="132">
        <v>0</v>
      </c>
      <c r="AO357" s="132">
        <v>0</v>
      </c>
      <c r="AP357" s="132">
        <v>0</v>
      </c>
      <c r="AQ357" s="132">
        <v>2</v>
      </c>
      <c r="AR357" s="132">
        <v>3.8</v>
      </c>
      <c r="AS357" s="133">
        <v>0</v>
      </c>
      <c r="AT357" s="133">
        <v>0</v>
      </c>
      <c r="AU357" s="133">
        <v>0</v>
      </c>
      <c r="AV357" s="132">
        <v>2</v>
      </c>
      <c r="AW357" s="133">
        <v>0</v>
      </c>
      <c r="AX357" s="132">
        <v>2.8</v>
      </c>
      <c r="AY357" s="132">
        <v>0</v>
      </c>
      <c r="AZ357" s="132">
        <v>0</v>
      </c>
      <c r="BA357" s="132">
        <v>23.5</v>
      </c>
      <c r="BB357" s="132">
        <v>0</v>
      </c>
      <c r="BC357" s="132">
        <v>38</v>
      </c>
      <c r="BD357" s="125">
        <v>0</v>
      </c>
      <c r="BE357" s="125">
        <v>0</v>
      </c>
      <c r="BF357" s="125">
        <v>0</v>
      </c>
      <c r="BG357" s="125">
        <v>0</v>
      </c>
      <c r="BH357" s="125">
        <v>0</v>
      </c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  <c r="BR357" s="125">
        <v>90</v>
      </c>
      <c r="BS357" s="125">
        <v>750</v>
      </c>
      <c r="BT357" s="125">
        <v>1082.8800000000001</v>
      </c>
    </row>
    <row r="358" spans="1:72" s="115" customFormat="1" ht="17.25" customHeight="1">
      <c r="A358" s="123" t="s">
        <v>482</v>
      </c>
      <c r="B358" s="123" t="s">
        <v>150</v>
      </c>
      <c r="C358" s="123" t="s">
        <v>178</v>
      </c>
      <c r="D358" s="124" t="s">
        <v>514</v>
      </c>
      <c r="E358" s="125">
        <v>0</v>
      </c>
      <c r="F358" s="125">
        <v>0</v>
      </c>
      <c r="G358" s="125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482</v>
      </c>
      <c r="Y358" s="123" t="s">
        <v>150</v>
      </c>
      <c r="Z358" s="123" t="s">
        <v>178</v>
      </c>
      <c r="AA358" s="124" t="s">
        <v>514</v>
      </c>
      <c r="AB358" s="123">
        <v>0</v>
      </c>
      <c r="AC358" s="125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5">
        <v>0</v>
      </c>
      <c r="BE358" s="125">
        <v>0</v>
      </c>
      <c r="BF358" s="125">
        <v>0</v>
      </c>
      <c r="BG358" s="125">
        <v>0</v>
      </c>
      <c r="BH358" s="125">
        <v>0</v>
      </c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  <c r="BR358" s="125">
        <v>323</v>
      </c>
      <c r="BS358" s="125">
        <v>8</v>
      </c>
      <c r="BT358" s="125">
        <v>331</v>
      </c>
    </row>
    <row r="359" spans="1:72" s="115" customFormat="1" ht="17.25" customHeight="1">
      <c r="A359" s="123" t="s">
        <v>482</v>
      </c>
      <c r="B359" s="123" t="s">
        <v>150</v>
      </c>
      <c r="C359" s="123" t="s">
        <v>181</v>
      </c>
      <c r="D359" s="124" t="s">
        <v>515</v>
      </c>
      <c r="E359" s="125">
        <v>15.5</v>
      </c>
      <c r="F359" s="125">
        <v>15.5</v>
      </c>
      <c r="G359" s="125">
        <v>0</v>
      </c>
      <c r="H359" s="125"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15.5</v>
      </c>
      <c r="X359" s="123" t="s">
        <v>482</v>
      </c>
      <c r="Y359" s="123" t="s">
        <v>150</v>
      </c>
      <c r="Z359" s="123" t="s">
        <v>181</v>
      </c>
      <c r="AA359" s="124" t="s">
        <v>515</v>
      </c>
      <c r="AB359" s="123">
        <v>0</v>
      </c>
      <c r="AC359" s="125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5">
        <v>0</v>
      </c>
      <c r="BE359" s="125">
        <v>0</v>
      </c>
      <c r="BF359" s="125">
        <v>0</v>
      </c>
      <c r="BG359" s="125">
        <v>0</v>
      </c>
      <c r="BH359" s="125">
        <v>0</v>
      </c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  <c r="BR359" s="125">
        <v>0</v>
      </c>
      <c r="BS359" s="125">
        <v>0</v>
      </c>
      <c r="BT359" s="125">
        <v>15.5</v>
      </c>
    </row>
    <row r="360" spans="1:72" s="115" customFormat="1" ht="17.25" customHeight="1">
      <c r="A360" s="123" t="s">
        <v>482</v>
      </c>
      <c r="B360" s="123" t="s">
        <v>150</v>
      </c>
      <c r="C360" s="123" t="s">
        <v>187</v>
      </c>
      <c r="D360" s="124" t="s">
        <v>516</v>
      </c>
      <c r="E360" s="125">
        <v>0</v>
      </c>
      <c r="F360" s="125">
        <v>0</v>
      </c>
      <c r="G360" s="125">
        <v>0</v>
      </c>
      <c r="H360" s="125"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3" t="s">
        <v>482</v>
      </c>
      <c r="Y360" s="123" t="s">
        <v>150</v>
      </c>
      <c r="Z360" s="123" t="s">
        <v>187</v>
      </c>
      <c r="AA360" s="124" t="s">
        <v>516</v>
      </c>
      <c r="AB360" s="123">
        <v>0</v>
      </c>
      <c r="AC360" s="125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5">
        <v>0</v>
      </c>
      <c r="BE360" s="125">
        <v>0</v>
      </c>
      <c r="BF360" s="125">
        <v>0</v>
      </c>
      <c r="BG360" s="125">
        <v>0</v>
      </c>
      <c r="BH360" s="125">
        <v>0</v>
      </c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  <c r="BR360" s="125">
        <v>85.1</v>
      </c>
      <c r="BS360" s="125">
        <v>140</v>
      </c>
      <c r="BT360" s="125">
        <v>225.1</v>
      </c>
    </row>
    <row r="361" spans="1:72" s="115" customFormat="1" ht="17.25" customHeight="1">
      <c r="A361" s="123" t="s">
        <v>482</v>
      </c>
      <c r="B361" s="123" t="s">
        <v>150</v>
      </c>
      <c r="C361" s="123" t="s">
        <v>239</v>
      </c>
      <c r="D361" s="124" t="s">
        <v>517</v>
      </c>
      <c r="E361" s="125">
        <v>0</v>
      </c>
      <c r="F361" s="125">
        <v>0</v>
      </c>
      <c r="G361" s="125">
        <v>0</v>
      </c>
      <c r="H361" s="125"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0</v>
      </c>
      <c r="N361" s="125">
        <v>0</v>
      </c>
      <c r="O361" s="125">
        <v>0</v>
      </c>
      <c r="P361" s="125">
        <v>0</v>
      </c>
      <c r="Q361" s="125">
        <v>0</v>
      </c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 t="s">
        <v>482</v>
      </c>
      <c r="Y361" s="123" t="s">
        <v>150</v>
      </c>
      <c r="Z361" s="123" t="s">
        <v>239</v>
      </c>
      <c r="AA361" s="124" t="s">
        <v>517</v>
      </c>
      <c r="AB361" s="123">
        <v>0</v>
      </c>
      <c r="AC361" s="125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5">
        <v>0</v>
      </c>
      <c r="BE361" s="125">
        <v>0</v>
      </c>
      <c r="BF361" s="125">
        <v>0</v>
      </c>
      <c r="BG361" s="125">
        <v>0</v>
      </c>
      <c r="BH361" s="125">
        <v>0</v>
      </c>
      <c r="BI361" s="125">
        <v>0</v>
      </c>
      <c r="BJ361" s="125">
        <v>0</v>
      </c>
      <c r="BK361" s="125">
        <v>0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  <c r="BR361" s="125">
        <v>400</v>
      </c>
      <c r="BS361" s="125">
        <v>4510</v>
      </c>
      <c r="BT361" s="125">
        <v>4910</v>
      </c>
    </row>
    <row r="362" spans="1:72" s="115" customFormat="1" ht="17.25" customHeight="1">
      <c r="A362" s="123" t="s">
        <v>482</v>
      </c>
      <c r="B362" s="123" t="s">
        <v>150</v>
      </c>
      <c r="C362" s="123" t="s">
        <v>251</v>
      </c>
      <c r="D362" s="124" t="s">
        <v>518</v>
      </c>
      <c r="E362" s="125">
        <v>0</v>
      </c>
      <c r="F362" s="125">
        <v>0</v>
      </c>
      <c r="G362" s="125">
        <v>0</v>
      </c>
      <c r="H362" s="125"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0</v>
      </c>
      <c r="N362" s="125">
        <v>0</v>
      </c>
      <c r="O362" s="125">
        <v>0</v>
      </c>
      <c r="P362" s="125">
        <v>0</v>
      </c>
      <c r="Q362" s="125">
        <v>0</v>
      </c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482</v>
      </c>
      <c r="Y362" s="123" t="s">
        <v>150</v>
      </c>
      <c r="Z362" s="123" t="s">
        <v>251</v>
      </c>
      <c r="AA362" s="124" t="s">
        <v>518</v>
      </c>
      <c r="AB362" s="123">
        <v>0</v>
      </c>
      <c r="AC362" s="125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5">
        <v>0</v>
      </c>
      <c r="BE362" s="125">
        <v>0</v>
      </c>
      <c r="BF362" s="125">
        <v>0</v>
      </c>
      <c r="BG362" s="125">
        <v>0</v>
      </c>
      <c r="BH362" s="125">
        <v>0</v>
      </c>
      <c r="BI362" s="125">
        <v>0</v>
      </c>
      <c r="BJ362" s="125">
        <v>0</v>
      </c>
      <c r="BK362" s="125">
        <v>0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  <c r="BR362" s="125">
        <v>0</v>
      </c>
      <c r="BS362" s="125">
        <v>1560</v>
      </c>
      <c r="BT362" s="125">
        <v>1560</v>
      </c>
    </row>
    <row r="363" spans="1:72" s="115" customFormat="1" ht="17.25" customHeight="1">
      <c r="A363" s="123" t="s">
        <v>482</v>
      </c>
      <c r="B363" s="123" t="s">
        <v>150</v>
      </c>
      <c r="C363" s="123" t="s">
        <v>493</v>
      </c>
      <c r="D363" s="124" t="s">
        <v>519</v>
      </c>
      <c r="E363" s="125">
        <v>0</v>
      </c>
      <c r="F363" s="125">
        <v>0</v>
      </c>
      <c r="G363" s="125">
        <v>0</v>
      </c>
      <c r="H363" s="125"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482</v>
      </c>
      <c r="Y363" s="123" t="s">
        <v>150</v>
      </c>
      <c r="Z363" s="123" t="s">
        <v>493</v>
      </c>
      <c r="AA363" s="124" t="s">
        <v>519</v>
      </c>
      <c r="AB363" s="123">
        <v>0</v>
      </c>
      <c r="AC363" s="125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5">
        <v>0</v>
      </c>
      <c r="BE363" s="125">
        <v>0</v>
      </c>
      <c r="BF363" s="125">
        <v>0</v>
      </c>
      <c r="BG363" s="125">
        <v>0</v>
      </c>
      <c r="BH363" s="125">
        <v>0</v>
      </c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  <c r="BR363" s="125">
        <v>108</v>
      </c>
      <c r="BS363" s="125">
        <v>788</v>
      </c>
      <c r="BT363" s="125">
        <v>896</v>
      </c>
    </row>
    <row r="364" spans="1:72" s="115" customFormat="1" ht="17.25" customHeight="1">
      <c r="A364" s="123" t="s">
        <v>482</v>
      </c>
      <c r="B364" s="123" t="s">
        <v>150</v>
      </c>
      <c r="C364" s="123" t="s">
        <v>153</v>
      </c>
      <c r="D364" s="124" t="s">
        <v>520</v>
      </c>
      <c r="E364" s="125">
        <v>0</v>
      </c>
      <c r="F364" s="125">
        <v>0</v>
      </c>
      <c r="G364" s="125">
        <v>0</v>
      </c>
      <c r="H364" s="125"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>
        <v>0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 t="s">
        <v>482</v>
      </c>
      <c r="Y364" s="123" t="s">
        <v>150</v>
      </c>
      <c r="Z364" s="123" t="s">
        <v>153</v>
      </c>
      <c r="AA364" s="124" t="s">
        <v>520</v>
      </c>
      <c r="AB364" s="123">
        <v>0</v>
      </c>
      <c r="AC364" s="125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5">
        <v>0</v>
      </c>
      <c r="BE364" s="125">
        <v>0</v>
      </c>
      <c r="BF364" s="125">
        <v>0</v>
      </c>
      <c r="BG364" s="125">
        <v>0</v>
      </c>
      <c r="BH364" s="125">
        <v>0</v>
      </c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  <c r="BR364" s="125">
        <v>0</v>
      </c>
      <c r="BS364" s="125">
        <v>55</v>
      </c>
      <c r="BT364" s="125">
        <v>55</v>
      </c>
    </row>
    <row r="365" spans="1:72" s="115" customFormat="1" ht="17.25" customHeight="1">
      <c r="A365" s="123"/>
      <c r="B365" s="123" t="s">
        <v>159</v>
      </c>
      <c r="C365" s="123"/>
      <c r="D365" s="124" t="s">
        <v>521</v>
      </c>
      <c r="E365" s="125">
        <v>125.76</v>
      </c>
      <c r="F365" s="125">
        <v>104.38</v>
      </c>
      <c r="G365" s="125">
        <v>63.12</v>
      </c>
      <c r="H365" s="125">
        <v>36</v>
      </c>
      <c r="I365" s="125">
        <v>36</v>
      </c>
      <c r="J365" s="125">
        <v>0</v>
      </c>
      <c r="K365" s="125">
        <v>0</v>
      </c>
      <c r="L365" s="125">
        <v>0</v>
      </c>
      <c r="M365" s="125">
        <v>5.26</v>
      </c>
      <c r="N365" s="125">
        <v>0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/>
      <c r="Y365" s="123" t="s">
        <v>159</v>
      </c>
      <c r="Z365" s="123"/>
      <c r="AA365" s="124" t="s">
        <v>521</v>
      </c>
      <c r="AB365" s="123">
        <v>21.38</v>
      </c>
      <c r="AC365" s="125">
        <f>SUM(AC366:AC371)</f>
        <v>0</v>
      </c>
      <c r="AD365" s="125">
        <f t="shared" ref="AD365:BC365" si="55">SUM(AD366:AD371)</f>
        <v>0</v>
      </c>
      <c r="AE365" s="125">
        <f t="shared" si="55"/>
        <v>6</v>
      </c>
      <c r="AF365" s="125">
        <f t="shared" si="55"/>
        <v>0</v>
      </c>
      <c r="AG365" s="125">
        <f t="shared" si="55"/>
        <v>1</v>
      </c>
      <c r="AH365" s="125">
        <f t="shared" si="55"/>
        <v>2</v>
      </c>
      <c r="AI365" s="125">
        <f t="shared" si="55"/>
        <v>0.3</v>
      </c>
      <c r="AJ365" s="125">
        <f t="shared" si="55"/>
        <v>0</v>
      </c>
      <c r="AK365" s="125">
        <f t="shared" si="55"/>
        <v>0</v>
      </c>
      <c r="AL365" s="125">
        <f t="shared" si="55"/>
        <v>0</v>
      </c>
      <c r="AM365" s="125">
        <f t="shared" si="55"/>
        <v>0</v>
      </c>
      <c r="AN365" s="125">
        <f t="shared" si="55"/>
        <v>3.5</v>
      </c>
      <c r="AO365" s="125">
        <f t="shared" si="55"/>
        <v>0</v>
      </c>
      <c r="AP365" s="125">
        <f t="shared" si="55"/>
        <v>0</v>
      </c>
      <c r="AQ365" s="125">
        <f t="shared" si="55"/>
        <v>0</v>
      </c>
      <c r="AR365" s="125">
        <f t="shared" si="55"/>
        <v>0</v>
      </c>
      <c r="AS365" s="125">
        <f t="shared" si="55"/>
        <v>0</v>
      </c>
      <c r="AT365" s="125">
        <f t="shared" si="55"/>
        <v>0</v>
      </c>
      <c r="AU365" s="125">
        <f t="shared" si="55"/>
        <v>0</v>
      </c>
      <c r="AV365" s="125">
        <f t="shared" si="55"/>
        <v>0</v>
      </c>
      <c r="AW365" s="125">
        <f t="shared" si="55"/>
        <v>0</v>
      </c>
      <c r="AX365" s="125">
        <f t="shared" si="55"/>
        <v>0</v>
      </c>
      <c r="AY365" s="125">
        <f t="shared" si="55"/>
        <v>0</v>
      </c>
      <c r="AZ365" s="125">
        <f t="shared" si="55"/>
        <v>0</v>
      </c>
      <c r="BA365" s="125">
        <f t="shared" si="55"/>
        <v>8.58</v>
      </c>
      <c r="BB365" s="125">
        <f t="shared" si="55"/>
        <v>0</v>
      </c>
      <c r="BC365" s="125">
        <f t="shared" si="55"/>
        <v>0</v>
      </c>
      <c r="BD365" s="125">
        <v>0</v>
      </c>
      <c r="BE365" s="125">
        <v>0</v>
      </c>
      <c r="BF365" s="125">
        <v>0</v>
      </c>
      <c r="BG365" s="125">
        <v>0</v>
      </c>
      <c r="BH365" s="125">
        <v>0</v>
      </c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  <c r="BR365" s="125">
        <v>1115</v>
      </c>
      <c r="BS365" s="125">
        <v>16909.490000000002</v>
      </c>
      <c r="BT365" s="125">
        <v>18150.25</v>
      </c>
    </row>
    <row r="366" spans="1:72" s="115" customFormat="1" ht="17.25" customHeight="1">
      <c r="A366" s="123" t="s">
        <v>482</v>
      </c>
      <c r="B366" s="123" t="s">
        <v>161</v>
      </c>
      <c r="C366" s="123" t="s">
        <v>137</v>
      </c>
      <c r="D366" s="124" t="s">
        <v>141</v>
      </c>
      <c r="E366" s="125">
        <v>0</v>
      </c>
      <c r="F366" s="125">
        <v>0</v>
      </c>
      <c r="G366" s="125">
        <v>0</v>
      </c>
      <c r="H366" s="125"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482</v>
      </c>
      <c r="Y366" s="123" t="s">
        <v>161</v>
      </c>
      <c r="Z366" s="123" t="s">
        <v>137</v>
      </c>
      <c r="AA366" s="124" t="s">
        <v>141</v>
      </c>
      <c r="AB366" s="123">
        <v>0</v>
      </c>
      <c r="AC366" s="125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5">
        <v>0</v>
      </c>
      <c r="BE366" s="125">
        <v>0</v>
      </c>
      <c r="BF366" s="125">
        <v>0</v>
      </c>
      <c r="BG366" s="125">
        <v>0</v>
      </c>
      <c r="BH366" s="125">
        <v>0</v>
      </c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  <c r="BR366" s="125">
        <v>167</v>
      </c>
      <c r="BS366" s="125">
        <v>0</v>
      </c>
      <c r="BT366" s="125">
        <v>167</v>
      </c>
    </row>
    <row r="367" spans="1:72" s="115" customFormat="1" ht="17.25" customHeight="1">
      <c r="A367" s="123" t="s">
        <v>482</v>
      </c>
      <c r="B367" s="123" t="s">
        <v>161</v>
      </c>
      <c r="C367" s="123" t="s">
        <v>144</v>
      </c>
      <c r="D367" s="124" t="s">
        <v>147</v>
      </c>
      <c r="E367" s="125">
        <v>0</v>
      </c>
      <c r="F367" s="125">
        <v>0</v>
      </c>
      <c r="G367" s="125">
        <v>0</v>
      </c>
      <c r="H367" s="125"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482</v>
      </c>
      <c r="Y367" s="123" t="s">
        <v>161</v>
      </c>
      <c r="Z367" s="123" t="s">
        <v>144</v>
      </c>
      <c r="AA367" s="124" t="s">
        <v>147</v>
      </c>
      <c r="AB367" s="123">
        <v>0</v>
      </c>
      <c r="AC367" s="125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5">
        <v>0</v>
      </c>
      <c r="BE367" s="125">
        <v>0</v>
      </c>
      <c r="BF367" s="125">
        <v>0</v>
      </c>
      <c r="BG367" s="125">
        <v>0</v>
      </c>
      <c r="BH367" s="125">
        <v>0</v>
      </c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  <c r="BR367" s="125">
        <v>8</v>
      </c>
      <c r="BS367" s="125">
        <v>0</v>
      </c>
      <c r="BT367" s="125">
        <v>8</v>
      </c>
    </row>
    <row r="368" spans="1:72" s="115" customFormat="1" ht="17.25" customHeight="1">
      <c r="A368" s="123" t="s">
        <v>482</v>
      </c>
      <c r="B368" s="123" t="s">
        <v>161</v>
      </c>
      <c r="C368" s="123" t="s">
        <v>155</v>
      </c>
      <c r="D368" s="124" t="s">
        <v>522</v>
      </c>
      <c r="E368" s="125">
        <v>0</v>
      </c>
      <c r="F368" s="125">
        <v>0</v>
      </c>
      <c r="G368" s="125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 t="s">
        <v>482</v>
      </c>
      <c r="Y368" s="123" t="s">
        <v>161</v>
      </c>
      <c r="Z368" s="123" t="s">
        <v>155</v>
      </c>
      <c r="AA368" s="124" t="s">
        <v>522</v>
      </c>
      <c r="AB368" s="123">
        <v>0</v>
      </c>
      <c r="AC368" s="125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5">
        <v>0</v>
      </c>
      <c r="BE368" s="125">
        <v>0</v>
      </c>
      <c r="BF368" s="125">
        <v>0</v>
      </c>
      <c r="BG368" s="125">
        <v>0</v>
      </c>
      <c r="BH368" s="125">
        <v>0</v>
      </c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  <c r="BR368" s="125">
        <v>940</v>
      </c>
      <c r="BS368" s="125">
        <v>310</v>
      </c>
      <c r="BT368" s="125">
        <v>1250</v>
      </c>
    </row>
    <row r="369" spans="1:72" s="115" customFormat="1" ht="17.25" customHeight="1">
      <c r="A369" s="123" t="s">
        <v>482</v>
      </c>
      <c r="B369" s="123" t="s">
        <v>161</v>
      </c>
      <c r="C369" s="123" t="s">
        <v>159</v>
      </c>
      <c r="D369" s="124" t="s">
        <v>523</v>
      </c>
      <c r="E369" s="125">
        <v>0</v>
      </c>
      <c r="F369" s="125">
        <v>0</v>
      </c>
      <c r="G369" s="125">
        <v>0</v>
      </c>
      <c r="H369" s="125"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>
        <v>0</v>
      </c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482</v>
      </c>
      <c r="Y369" s="123" t="s">
        <v>161</v>
      </c>
      <c r="Z369" s="123" t="s">
        <v>159</v>
      </c>
      <c r="AA369" s="124" t="s">
        <v>523</v>
      </c>
      <c r="AB369" s="123">
        <v>0</v>
      </c>
      <c r="AC369" s="125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5">
        <v>0</v>
      </c>
      <c r="BE369" s="125">
        <v>0</v>
      </c>
      <c r="BF369" s="125">
        <v>0</v>
      </c>
      <c r="BG369" s="125">
        <v>0</v>
      </c>
      <c r="BH369" s="125">
        <v>0</v>
      </c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  <c r="BR369" s="125">
        <v>0</v>
      </c>
      <c r="BS369" s="125">
        <v>90</v>
      </c>
      <c r="BT369" s="125">
        <v>90</v>
      </c>
    </row>
    <row r="370" spans="1:72" s="115" customFormat="1" ht="17.25" customHeight="1">
      <c r="A370" s="123" t="s">
        <v>482</v>
      </c>
      <c r="B370" s="123" t="s">
        <v>161</v>
      </c>
      <c r="C370" s="123" t="s">
        <v>142</v>
      </c>
      <c r="D370" s="124" t="s">
        <v>524</v>
      </c>
      <c r="E370" s="125">
        <v>125.76</v>
      </c>
      <c r="F370" s="125">
        <v>104.38</v>
      </c>
      <c r="G370" s="125">
        <v>63.12</v>
      </c>
      <c r="H370" s="125">
        <v>36</v>
      </c>
      <c r="I370" s="125">
        <v>36</v>
      </c>
      <c r="J370" s="125">
        <v>0</v>
      </c>
      <c r="K370" s="125">
        <v>0</v>
      </c>
      <c r="L370" s="125">
        <v>0</v>
      </c>
      <c r="M370" s="125">
        <v>5.26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3" t="s">
        <v>482</v>
      </c>
      <c r="Y370" s="123" t="s">
        <v>161</v>
      </c>
      <c r="Z370" s="123" t="s">
        <v>142</v>
      </c>
      <c r="AA370" s="124" t="s">
        <v>524</v>
      </c>
      <c r="AB370" s="123">
        <v>21.38</v>
      </c>
      <c r="AC370" s="131">
        <v>0</v>
      </c>
      <c r="AD370" s="132">
        <v>0</v>
      </c>
      <c r="AE370" s="133">
        <v>6</v>
      </c>
      <c r="AF370" s="133">
        <v>0</v>
      </c>
      <c r="AG370" s="132">
        <v>1</v>
      </c>
      <c r="AH370" s="132">
        <v>2</v>
      </c>
      <c r="AI370" s="132">
        <v>0.3</v>
      </c>
      <c r="AJ370" s="132">
        <v>0</v>
      </c>
      <c r="AK370" s="132">
        <v>0</v>
      </c>
      <c r="AL370" s="132">
        <v>0</v>
      </c>
      <c r="AM370" s="133">
        <v>0</v>
      </c>
      <c r="AN370" s="132">
        <v>3.5</v>
      </c>
      <c r="AO370" s="132">
        <v>0</v>
      </c>
      <c r="AP370" s="132">
        <v>0</v>
      </c>
      <c r="AQ370" s="132">
        <v>0</v>
      </c>
      <c r="AR370" s="132">
        <v>0</v>
      </c>
      <c r="AS370" s="133">
        <v>0</v>
      </c>
      <c r="AT370" s="133">
        <v>0</v>
      </c>
      <c r="AU370" s="133">
        <v>0</v>
      </c>
      <c r="AV370" s="132">
        <v>0</v>
      </c>
      <c r="AW370" s="133">
        <v>0</v>
      </c>
      <c r="AX370" s="132">
        <v>0</v>
      </c>
      <c r="AY370" s="132">
        <v>0</v>
      </c>
      <c r="AZ370" s="132">
        <v>0</v>
      </c>
      <c r="BA370" s="132">
        <v>8.58</v>
      </c>
      <c r="BB370" s="132">
        <v>0</v>
      </c>
      <c r="BC370" s="132">
        <v>0</v>
      </c>
      <c r="BD370" s="125">
        <v>0</v>
      </c>
      <c r="BE370" s="125">
        <v>0</v>
      </c>
      <c r="BF370" s="125">
        <v>0</v>
      </c>
      <c r="BG370" s="125">
        <v>0</v>
      </c>
      <c r="BH370" s="125">
        <v>0</v>
      </c>
      <c r="BI370" s="125">
        <v>0</v>
      </c>
      <c r="BJ370" s="125">
        <v>0</v>
      </c>
      <c r="BK370" s="125">
        <v>0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  <c r="BR370" s="125">
        <v>0</v>
      </c>
      <c r="BS370" s="125">
        <v>0</v>
      </c>
      <c r="BT370" s="125">
        <v>125.76</v>
      </c>
    </row>
    <row r="371" spans="1:72" s="115" customFormat="1" ht="17.25" customHeight="1">
      <c r="A371" s="123" t="s">
        <v>482</v>
      </c>
      <c r="B371" s="123" t="s">
        <v>161</v>
      </c>
      <c r="C371" s="123" t="s">
        <v>153</v>
      </c>
      <c r="D371" s="124" t="s">
        <v>525</v>
      </c>
      <c r="E371" s="125">
        <v>0</v>
      </c>
      <c r="F371" s="125">
        <v>0</v>
      </c>
      <c r="G371" s="125">
        <v>0</v>
      </c>
      <c r="H371" s="125">
        <v>0</v>
      </c>
      <c r="I371" s="125">
        <v>0</v>
      </c>
      <c r="J371" s="125">
        <v>0</v>
      </c>
      <c r="K371" s="125">
        <v>0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3" t="s">
        <v>482</v>
      </c>
      <c r="Y371" s="123" t="s">
        <v>161</v>
      </c>
      <c r="Z371" s="123" t="s">
        <v>153</v>
      </c>
      <c r="AA371" s="124" t="s">
        <v>525</v>
      </c>
      <c r="AB371" s="123">
        <v>0</v>
      </c>
      <c r="AC371" s="125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5">
        <v>0</v>
      </c>
      <c r="BE371" s="125">
        <v>0</v>
      </c>
      <c r="BF371" s="125">
        <v>0</v>
      </c>
      <c r="BG371" s="125">
        <v>0</v>
      </c>
      <c r="BH371" s="125">
        <v>0</v>
      </c>
      <c r="BI371" s="125">
        <v>0</v>
      </c>
      <c r="BJ371" s="125">
        <v>0</v>
      </c>
      <c r="BK371" s="125">
        <v>0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  <c r="BR371" s="125">
        <v>0</v>
      </c>
      <c r="BS371" s="125">
        <v>16509.490000000002</v>
      </c>
      <c r="BT371" s="125">
        <v>16509.490000000002</v>
      </c>
    </row>
    <row r="372" spans="1:72" s="115" customFormat="1" ht="17.25" customHeight="1">
      <c r="A372" s="123"/>
      <c r="B372" s="123" t="s">
        <v>163</v>
      </c>
      <c r="C372" s="123"/>
      <c r="D372" s="124" t="s">
        <v>526</v>
      </c>
      <c r="E372" s="125">
        <v>4343</v>
      </c>
      <c r="F372" s="125">
        <v>4343</v>
      </c>
      <c r="G372" s="125">
        <v>0</v>
      </c>
      <c r="H372" s="125"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>
        <v>0</v>
      </c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4343</v>
      </c>
      <c r="X372" s="123"/>
      <c r="Y372" s="123" t="s">
        <v>163</v>
      </c>
      <c r="Z372" s="123"/>
      <c r="AA372" s="124" t="s">
        <v>526</v>
      </c>
      <c r="AB372" s="123">
        <v>0</v>
      </c>
      <c r="AC372" s="125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5">
        <v>0</v>
      </c>
      <c r="BE372" s="125">
        <v>0</v>
      </c>
      <c r="BF372" s="125">
        <v>0</v>
      </c>
      <c r="BG372" s="125">
        <v>0</v>
      </c>
      <c r="BH372" s="125">
        <v>0</v>
      </c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  <c r="BR372" s="125">
        <v>3119</v>
      </c>
      <c r="BS372" s="125">
        <v>3508</v>
      </c>
      <c r="BT372" s="125">
        <v>10970</v>
      </c>
    </row>
    <row r="373" spans="1:72" s="115" customFormat="1" ht="17.25" customHeight="1">
      <c r="A373" s="123" t="s">
        <v>482</v>
      </c>
      <c r="B373" s="123" t="s">
        <v>171</v>
      </c>
      <c r="C373" s="123" t="s">
        <v>137</v>
      </c>
      <c r="D373" s="124" t="s">
        <v>527</v>
      </c>
      <c r="E373" s="125">
        <v>0</v>
      </c>
      <c r="F373" s="125">
        <v>0</v>
      </c>
      <c r="G373" s="125">
        <v>0</v>
      </c>
      <c r="H373" s="125">
        <v>0</v>
      </c>
      <c r="I373" s="125">
        <v>0</v>
      </c>
      <c r="J373" s="125">
        <v>0</v>
      </c>
      <c r="K373" s="125">
        <v>0</v>
      </c>
      <c r="L373" s="125">
        <v>0</v>
      </c>
      <c r="M373" s="125">
        <v>0</v>
      </c>
      <c r="N373" s="125">
        <v>0</v>
      </c>
      <c r="O373" s="125">
        <v>0</v>
      </c>
      <c r="P373" s="125">
        <v>0</v>
      </c>
      <c r="Q373" s="125">
        <v>0</v>
      </c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>
        <v>0</v>
      </c>
      <c r="X373" s="123" t="s">
        <v>482</v>
      </c>
      <c r="Y373" s="123" t="s">
        <v>171</v>
      </c>
      <c r="Z373" s="123" t="s">
        <v>137</v>
      </c>
      <c r="AA373" s="124" t="s">
        <v>527</v>
      </c>
      <c r="AB373" s="123">
        <v>0</v>
      </c>
      <c r="AC373" s="125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5">
        <v>0</v>
      </c>
      <c r="BE373" s="125">
        <v>0</v>
      </c>
      <c r="BF373" s="125">
        <v>0</v>
      </c>
      <c r="BG373" s="125">
        <v>0</v>
      </c>
      <c r="BH373" s="125">
        <v>0</v>
      </c>
      <c r="BI373" s="125">
        <v>0</v>
      </c>
      <c r="BJ373" s="125">
        <v>0</v>
      </c>
      <c r="BK373" s="125">
        <v>0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  <c r="BR373" s="125">
        <v>0</v>
      </c>
      <c r="BS373" s="125">
        <v>240</v>
      </c>
      <c r="BT373" s="125">
        <v>240</v>
      </c>
    </row>
    <row r="374" spans="1:72" s="115" customFormat="1" ht="17.25" customHeight="1">
      <c r="A374" s="123" t="s">
        <v>482</v>
      </c>
      <c r="B374" s="123" t="s">
        <v>171</v>
      </c>
      <c r="C374" s="123" t="s">
        <v>159</v>
      </c>
      <c r="D374" s="124" t="s">
        <v>528</v>
      </c>
      <c r="E374" s="125">
        <v>0</v>
      </c>
      <c r="F374" s="125">
        <v>0</v>
      </c>
      <c r="G374" s="125">
        <v>0</v>
      </c>
      <c r="H374" s="125"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>
        <v>0</v>
      </c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0</v>
      </c>
      <c r="X374" s="123" t="s">
        <v>482</v>
      </c>
      <c r="Y374" s="123" t="s">
        <v>171</v>
      </c>
      <c r="Z374" s="123" t="s">
        <v>159</v>
      </c>
      <c r="AA374" s="124" t="s">
        <v>528</v>
      </c>
      <c r="AB374" s="123">
        <v>0</v>
      </c>
      <c r="AC374" s="125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5">
        <v>0</v>
      </c>
      <c r="BE374" s="125">
        <v>0</v>
      </c>
      <c r="BF374" s="125">
        <v>0</v>
      </c>
      <c r="BG374" s="125">
        <v>0</v>
      </c>
      <c r="BH374" s="125">
        <v>0</v>
      </c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  <c r="BR374" s="125">
        <v>0</v>
      </c>
      <c r="BS374" s="125">
        <v>8</v>
      </c>
      <c r="BT374" s="125">
        <v>8</v>
      </c>
    </row>
    <row r="375" spans="1:72" s="115" customFormat="1" ht="17.25" customHeight="1">
      <c r="A375" s="123" t="s">
        <v>482</v>
      </c>
      <c r="B375" s="123" t="s">
        <v>171</v>
      </c>
      <c r="C375" s="123" t="s">
        <v>166</v>
      </c>
      <c r="D375" s="124" t="s">
        <v>529</v>
      </c>
      <c r="E375" s="125">
        <v>0</v>
      </c>
      <c r="F375" s="125">
        <v>0</v>
      </c>
      <c r="G375" s="125">
        <v>0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0</v>
      </c>
      <c r="X375" s="123" t="s">
        <v>482</v>
      </c>
      <c r="Y375" s="123" t="s">
        <v>171</v>
      </c>
      <c r="Z375" s="123" t="s">
        <v>166</v>
      </c>
      <c r="AA375" s="124" t="s">
        <v>529</v>
      </c>
      <c r="AB375" s="123">
        <v>0</v>
      </c>
      <c r="AC375" s="125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5">
        <v>0</v>
      </c>
      <c r="BE375" s="125">
        <v>0</v>
      </c>
      <c r="BF375" s="125">
        <v>0</v>
      </c>
      <c r="BG375" s="125">
        <v>0</v>
      </c>
      <c r="BH375" s="125">
        <v>0</v>
      </c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  <c r="BR375" s="125">
        <v>0</v>
      </c>
      <c r="BS375" s="125">
        <v>550</v>
      </c>
      <c r="BT375" s="125">
        <v>550</v>
      </c>
    </row>
    <row r="376" spans="1:72" s="115" customFormat="1" ht="17.25" customHeight="1">
      <c r="A376" s="123" t="s">
        <v>482</v>
      </c>
      <c r="B376" s="123" t="s">
        <v>171</v>
      </c>
      <c r="C376" s="123" t="s">
        <v>153</v>
      </c>
      <c r="D376" s="124" t="s">
        <v>530</v>
      </c>
      <c r="E376" s="125">
        <v>4343</v>
      </c>
      <c r="F376" s="125">
        <v>4343</v>
      </c>
      <c r="G376" s="125">
        <v>0</v>
      </c>
      <c r="H376" s="125"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>
        <v>0</v>
      </c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4343</v>
      </c>
      <c r="X376" s="123" t="s">
        <v>482</v>
      </c>
      <c r="Y376" s="123" t="s">
        <v>171</v>
      </c>
      <c r="Z376" s="123" t="s">
        <v>153</v>
      </c>
      <c r="AA376" s="124" t="s">
        <v>530</v>
      </c>
      <c r="AB376" s="123">
        <v>0</v>
      </c>
      <c r="AC376" s="125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5">
        <v>0</v>
      </c>
      <c r="BE376" s="125">
        <v>0</v>
      </c>
      <c r="BF376" s="125">
        <v>0</v>
      </c>
      <c r="BG376" s="125">
        <v>0</v>
      </c>
      <c r="BH376" s="125">
        <v>0</v>
      </c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  <c r="BR376" s="125">
        <v>3119</v>
      </c>
      <c r="BS376" s="125">
        <v>2710</v>
      </c>
      <c r="BT376" s="125">
        <v>10172</v>
      </c>
    </row>
    <row r="377" spans="1:72" s="115" customFormat="1" ht="17.25" customHeight="1">
      <c r="A377" s="123"/>
      <c r="B377" s="123" t="s">
        <v>151</v>
      </c>
      <c r="C377" s="123"/>
      <c r="D377" s="124" t="s">
        <v>531</v>
      </c>
      <c r="E377" s="125">
        <v>0</v>
      </c>
      <c r="F377" s="125">
        <v>0</v>
      </c>
      <c r="G377" s="125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/>
      <c r="Y377" s="123" t="s">
        <v>151</v>
      </c>
      <c r="Z377" s="123"/>
      <c r="AA377" s="124" t="s">
        <v>531</v>
      </c>
      <c r="AB377" s="123">
        <v>0</v>
      </c>
      <c r="AC377" s="125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5">
        <v>0</v>
      </c>
      <c r="BE377" s="125">
        <v>0</v>
      </c>
      <c r="BF377" s="125">
        <v>0</v>
      </c>
      <c r="BG377" s="125">
        <v>0</v>
      </c>
      <c r="BH377" s="125">
        <v>0</v>
      </c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  <c r="BR377" s="125">
        <v>250</v>
      </c>
      <c r="BS377" s="125">
        <v>1761</v>
      </c>
      <c r="BT377" s="125">
        <v>2011</v>
      </c>
    </row>
    <row r="378" spans="1:72" s="115" customFormat="1" ht="17.25" customHeight="1">
      <c r="A378" s="123" t="s">
        <v>482</v>
      </c>
      <c r="B378" s="123" t="s">
        <v>174</v>
      </c>
      <c r="C378" s="123" t="s">
        <v>148</v>
      </c>
      <c r="D378" s="124" t="s">
        <v>532</v>
      </c>
      <c r="E378" s="125">
        <v>0</v>
      </c>
      <c r="F378" s="125">
        <v>0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 t="s">
        <v>482</v>
      </c>
      <c r="Y378" s="123" t="s">
        <v>174</v>
      </c>
      <c r="Z378" s="123" t="s">
        <v>148</v>
      </c>
      <c r="AA378" s="124" t="s">
        <v>532</v>
      </c>
      <c r="AB378" s="123">
        <v>0</v>
      </c>
      <c r="AC378" s="125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5">
        <v>0</v>
      </c>
      <c r="BE378" s="125">
        <v>0</v>
      </c>
      <c r="BF378" s="125">
        <v>0</v>
      </c>
      <c r="BG378" s="125">
        <v>0</v>
      </c>
      <c r="BH378" s="125">
        <v>0</v>
      </c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  <c r="BR378" s="125">
        <v>200</v>
      </c>
      <c r="BS378" s="125">
        <v>1198</v>
      </c>
      <c r="BT378" s="125">
        <v>1398</v>
      </c>
    </row>
    <row r="379" spans="1:72" s="115" customFormat="1" ht="17.25" customHeight="1">
      <c r="A379" s="123" t="s">
        <v>482</v>
      </c>
      <c r="B379" s="123" t="s">
        <v>174</v>
      </c>
      <c r="C379" s="123" t="s">
        <v>155</v>
      </c>
      <c r="D379" s="124" t="s">
        <v>533</v>
      </c>
      <c r="E379" s="125">
        <v>0</v>
      </c>
      <c r="F379" s="125">
        <v>0</v>
      </c>
      <c r="G379" s="125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482</v>
      </c>
      <c r="Y379" s="123" t="s">
        <v>174</v>
      </c>
      <c r="Z379" s="123" t="s">
        <v>155</v>
      </c>
      <c r="AA379" s="124" t="s">
        <v>533</v>
      </c>
      <c r="AB379" s="123">
        <v>0</v>
      </c>
      <c r="AC379" s="125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5">
        <v>0</v>
      </c>
      <c r="BE379" s="125">
        <v>0</v>
      </c>
      <c r="BF379" s="125">
        <v>0</v>
      </c>
      <c r="BG379" s="125">
        <v>0</v>
      </c>
      <c r="BH379" s="125">
        <v>0</v>
      </c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  <c r="BR379" s="125">
        <v>50</v>
      </c>
      <c r="BS379" s="125">
        <v>563</v>
      </c>
      <c r="BT379" s="125">
        <v>613</v>
      </c>
    </row>
    <row r="380" spans="1:72" s="115" customFormat="1" ht="17.25" customHeight="1">
      <c r="A380" s="123"/>
      <c r="B380" s="123" t="s">
        <v>302</v>
      </c>
      <c r="C380" s="123"/>
      <c r="D380" s="124" t="s">
        <v>534</v>
      </c>
      <c r="E380" s="125">
        <v>0</v>
      </c>
      <c r="F380" s="125">
        <v>0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/>
      <c r="Y380" s="123" t="s">
        <v>302</v>
      </c>
      <c r="Z380" s="123"/>
      <c r="AA380" s="124" t="s">
        <v>534</v>
      </c>
      <c r="AB380" s="123">
        <v>0</v>
      </c>
      <c r="AC380" s="125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5">
        <v>0</v>
      </c>
      <c r="BE380" s="125">
        <v>0</v>
      </c>
      <c r="BF380" s="125">
        <v>0</v>
      </c>
      <c r="BG380" s="125">
        <v>0</v>
      </c>
      <c r="BH380" s="125">
        <v>0</v>
      </c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  <c r="BR380" s="125">
        <v>0</v>
      </c>
      <c r="BS380" s="125">
        <v>3571.14</v>
      </c>
      <c r="BT380" s="125">
        <v>3571.14</v>
      </c>
    </row>
    <row r="381" spans="1:72" s="115" customFormat="1" ht="17.25" customHeight="1">
      <c r="A381" s="123" t="s">
        <v>482</v>
      </c>
      <c r="B381" s="123" t="s">
        <v>346</v>
      </c>
      <c r="C381" s="123" t="s">
        <v>153</v>
      </c>
      <c r="D381" s="124" t="s">
        <v>535</v>
      </c>
      <c r="E381" s="125">
        <v>0</v>
      </c>
      <c r="F381" s="125">
        <v>0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 t="s">
        <v>482</v>
      </c>
      <c r="Y381" s="123" t="s">
        <v>346</v>
      </c>
      <c r="Z381" s="123" t="s">
        <v>153</v>
      </c>
      <c r="AA381" s="124" t="s">
        <v>535</v>
      </c>
      <c r="AB381" s="123">
        <v>0</v>
      </c>
      <c r="AC381" s="125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5">
        <v>0</v>
      </c>
      <c r="BE381" s="125">
        <v>0</v>
      </c>
      <c r="BF381" s="125">
        <v>0</v>
      </c>
      <c r="BG381" s="125">
        <v>0</v>
      </c>
      <c r="BH381" s="125">
        <v>0</v>
      </c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  <c r="BR381" s="125">
        <v>0</v>
      </c>
      <c r="BS381" s="125">
        <v>3571.14</v>
      </c>
      <c r="BT381" s="125">
        <v>3571.14</v>
      </c>
    </row>
    <row r="382" spans="1:72" s="115" customFormat="1" ht="17.25" customHeight="1">
      <c r="A382" s="123"/>
      <c r="B382" s="123" t="s">
        <v>153</v>
      </c>
      <c r="C382" s="123"/>
      <c r="D382" s="124" t="s">
        <v>536</v>
      </c>
      <c r="E382" s="125">
        <v>0</v>
      </c>
      <c r="F382" s="125">
        <v>0</v>
      </c>
      <c r="G382" s="125">
        <v>0</v>
      </c>
      <c r="H382" s="125"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>
        <v>0</v>
      </c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/>
      <c r="Y382" s="123" t="s">
        <v>153</v>
      </c>
      <c r="Z382" s="123"/>
      <c r="AA382" s="124" t="s">
        <v>536</v>
      </c>
      <c r="AB382" s="123">
        <v>0</v>
      </c>
      <c r="AC382" s="125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5">
        <v>0</v>
      </c>
      <c r="BE382" s="125">
        <v>0</v>
      </c>
      <c r="BF382" s="125">
        <v>0</v>
      </c>
      <c r="BG382" s="125">
        <v>0</v>
      </c>
      <c r="BH382" s="125">
        <v>0</v>
      </c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  <c r="BR382" s="125">
        <v>0</v>
      </c>
      <c r="BS382" s="125">
        <v>268</v>
      </c>
      <c r="BT382" s="125">
        <v>268</v>
      </c>
    </row>
    <row r="383" spans="1:72" s="115" customFormat="1" ht="17.25" customHeight="1">
      <c r="A383" s="123" t="s">
        <v>482</v>
      </c>
      <c r="B383" s="123" t="s">
        <v>259</v>
      </c>
      <c r="C383" s="123" t="s">
        <v>153</v>
      </c>
      <c r="D383" s="124" t="s">
        <v>537</v>
      </c>
      <c r="E383" s="125">
        <v>0</v>
      </c>
      <c r="F383" s="125">
        <v>0</v>
      </c>
      <c r="G383" s="125">
        <v>0</v>
      </c>
      <c r="H383" s="125"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482</v>
      </c>
      <c r="Y383" s="123" t="s">
        <v>259</v>
      </c>
      <c r="Z383" s="123" t="s">
        <v>153</v>
      </c>
      <c r="AA383" s="124" t="s">
        <v>537</v>
      </c>
      <c r="AB383" s="123">
        <v>0</v>
      </c>
      <c r="AC383" s="125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5">
        <v>0</v>
      </c>
      <c r="BE383" s="125">
        <v>0</v>
      </c>
      <c r="BF383" s="125">
        <v>0</v>
      </c>
      <c r="BG383" s="125">
        <v>0</v>
      </c>
      <c r="BH383" s="125">
        <v>0</v>
      </c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  <c r="BR383" s="125">
        <v>0</v>
      </c>
      <c r="BS383" s="125">
        <v>268</v>
      </c>
      <c r="BT383" s="125">
        <v>268</v>
      </c>
    </row>
    <row r="384" spans="1:72" s="115" customFormat="1" ht="17.25" customHeight="1">
      <c r="A384" s="123" t="s">
        <v>538</v>
      </c>
      <c r="B384" s="123"/>
      <c r="C384" s="123"/>
      <c r="D384" s="124" t="s">
        <v>539</v>
      </c>
      <c r="E384" s="125">
        <v>2558.2399999999998</v>
      </c>
      <c r="F384" s="125">
        <v>2041.81</v>
      </c>
      <c r="G384" s="125">
        <v>1298.55</v>
      </c>
      <c r="H384" s="125">
        <v>189.33</v>
      </c>
      <c r="I384" s="125">
        <v>144.44999999999999</v>
      </c>
      <c r="J384" s="125">
        <v>44.88</v>
      </c>
      <c r="K384" s="125">
        <v>0</v>
      </c>
      <c r="L384" s="125">
        <v>0</v>
      </c>
      <c r="M384" s="125">
        <v>108.21</v>
      </c>
      <c r="N384" s="125">
        <v>0</v>
      </c>
      <c r="O384" s="125">
        <v>445.73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 t="s">
        <v>538</v>
      </c>
      <c r="Y384" s="123"/>
      <c r="Z384" s="123"/>
      <c r="AA384" s="124" t="s">
        <v>539</v>
      </c>
      <c r="AB384" s="123">
        <v>488.13</v>
      </c>
      <c r="AC384" s="125">
        <f>AC385+AC393</f>
        <v>45.16</v>
      </c>
      <c r="AD384" s="125">
        <f t="shared" ref="AD384:BC384" si="56">AD385+AD393</f>
        <v>6.5</v>
      </c>
      <c r="AE384" s="125">
        <f t="shared" si="56"/>
        <v>4</v>
      </c>
      <c r="AF384" s="125">
        <f t="shared" si="56"/>
        <v>0</v>
      </c>
      <c r="AG384" s="125">
        <f t="shared" si="56"/>
        <v>7.56</v>
      </c>
      <c r="AH384" s="125">
        <f t="shared" si="56"/>
        <v>21</v>
      </c>
      <c r="AI384" s="125">
        <f t="shared" si="56"/>
        <v>4</v>
      </c>
      <c r="AJ384" s="125">
        <f t="shared" si="56"/>
        <v>0</v>
      </c>
      <c r="AK384" s="125">
        <f t="shared" si="56"/>
        <v>0.5</v>
      </c>
      <c r="AL384" s="125">
        <f t="shared" si="56"/>
        <v>45.5</v>
      </c>
      <c r="AM384" s="125">
        <f t="shared" si="56"/>
        <v>0</v>
      </c>
      <c r="AN384" s="125">
        <f t="shared" si="56"/>
        <v>19.3</v>
      </c>
      <c r="AO384" s="125">
        <f t="shared" si="56"/>
        <v>4</v>
      </c>
      <c r="AP384" s="125">
        <f t="shared" si="56"/>
        <v>10.06</v>
      </c>
      <c r="AQ384" s="125">
        <f t="shared" si="56"/>
        <v>4.7</v>
      </c>
      <c r="AR384" s="125">
        <f t="shared" si="56"/>
        <v>12.8</v>
      </c>
      <c r="AS384" s="125">
        <f t="shared" si="56"/>
        <v>12</v>
      </c>
      <c r="AT384" s="125">
        <f t="shared" si="56"/>
        <v>0</v>
      </c>
      <c r="AU384" s="125">
        <f t="shared" si="56"/>
        <v>1.5</v>
      </c>
      <c r="AV384" s="125">
        <f t="shared" si="56"/>
        <v>9</v>
      </c>
      <c r="AW384" s="125">
        <f t="shared" si="56"/>
        <v>0</v>
      </c>
      <c r="AX384" s="125">
        <f t="shared" si="56"/>
        <v>92.12</v>
      </c>
      <c r="AY384" s="125">
        <f t="shared" si="56"/>
        <v>0</v>
      </c>
      <c r="AZ384" s="125">
        <f t="shared" si="56"/>
        <v>65.36</v>
      </c>
      <c r="BA384" s="125">
        <f t="shared" si="56"/>
        <v>27.98</v>
      </c>
      <c r="BB384" s="125">
        <f t="shared" si="56"/>
        <v>0</v>
      </c>
      <c r="BC384" s="125">
        <f t="shared" si="56"/>
        <v>95.09</v>
      </c>
      <c r="BD384" s="125">
        <v>28.29</v>
      </c>
      <c r="BE384" s="125">
        <v>0</v>
      </c>
      <c r="BF384" s="125">
        <v>0</v>
      </c>
      <c r="BG384" s="125">
        <v>0</v>
      </c>
      <c r="BH384" s="125">
        <v>0</v>
      </c>
      <c r="BI384" s="125">
        <v>0</v>
      </c>
      <c r="BJ384" s="125">
        <v>28.29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  <c r="BR384" s="125">
        <v>2823.99</v>
      </c>
      <c r="BS384" s="125">
        <v>9188.57</v>
      </c>
      <c r="BT384" s="125">
        <v>14570.8</v>
      </c>
    </row>
    <row r="385" spans="1:72" s="115" customFormat="1" ht="17.25" customHeight="1">
      <c r="A385" s="123"/>
      <c r="B385" s="123" t="s">
        <v>137</v>
      </c>
      <c r="C385" s="123"/>
      <c r="D385" s="124" t="s">
        <v>540</v>
      </c>
      <c r="E385" s="125">
        <v>2558.2399999999998</v>
      </c>
      <c r="F385" s="125">
        <v>2041.81</v>
      </c>
      <c r="G385" s="125">
        <v>1298.55</v>
      </c>
      <c r="H385" s="125">
        <v>189.33</v>
      </c>
      <c r="I385" s="125">
        <v>144.44999999999999</v>
      </c>
      <c r="J385" s="125">
        <v>44.88</v>
      </c>
      <c r="K385" s="125">
        <v>0</v>
      </c>
      <c r="L385" s="125">
        <v>0</v>
      </c>
      <c r="M385" s="125">
        <v>108.21</v>
      </c>
      <c r="N385" s="125">
        <v>0</v>
      </c>
      <c r="O385" s="125">
        <v>445.73</v>
      </c>
      <c r="P385" s="125">
        <v>0</v>
      </c>
      <c r="Q385" s="125">
        <v>0</v>
      </c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/>
      <c r="Y385" s="123" t="s">
        <v>137</v>
      </c>
      <c r="Z385" s="123"/>
      <c r="AA385" s="124" t="s">
        <v>540</v>
      </c>
      <c r="AB385" s="123">
        <v>488.13</v>
      </c>
      <c r="AC385" s="125">
        <f>SUM(AC386:AC392)</f>
        <v>45.16</v>
      </c>
      <c r="AD385" s="125">
        <f t="shared" ref="AD385:BC385" si="57">SUM(AD386:AD392)</f>
        <v>6.5</v>
      </c>
      <c r="AE385" s="125">
        <f t="shared" si="57"/>
        <v>4</v>
      </c>
      <c r="AF385" s="125">
        <f t="shared" si="57"/>
        <v>0</v>
      </c>
      <c r="AG385" s="125">
        <f t="shared" si="57"/>
        <v>7.56</v>
      </c>
      <c r="AH385" s="125">
        <f t="shared" si="57"/>
        <v>21</v>
      </c>
      <c r="AI385" s="125">
        <f t="shared" si="57"/>
        <v>4</v>
      </c>
      <c r="AJ385" s="125">
        <f t="shared" si="57"/>
        <v>0</v>
      </c>
      <c r="AK385" s="125">
        <f t="shared" si="57"/>
        <v>0.5</v>
      </c>
      <c r="AL385" s="125">
        <f t="shared" si="57"/>
        <v>45.5</v>
      </c>
      <c r="AM385" s="125">
        <f t="shared" si="57"/>
        <v>0</v>
      </c>
      <c r="AN385" s="125">
        <f t="shared" si="57"/>
        <v>19.3</v>
      </c>
      <c r="AO385" s="125">
        <f t="shared" si="57"/>
        <v>4</v>
      </c>
      <c r="AP385" s="125">
        <f t="shared" si="57"/>
        <v>10.06</v>
      </c>
      <c r="AQ385" s="125">
        <f t="shared" si="57"/>
        <v>4.7</v>
      </c>
      <c r="AR385" s="125">
        <f t="shared" si="57"/>
        <v>12.8</v>
      </c>
      <c r="AS385" s="125">
        <f t="shared" si="57"/>
        <v>12</v>
      </c>
      <c r="AT385" s="125">
        <f t="shared" si="57"/>
        <v>0</v>
      </c>
      <c r="AU385" s="125">
        <f t="shared" si="57"/>
        <v>1.5</v>
      </c>
      <c r="AV385" s="125">
        <f t="shared" si="57"/>
        <v>9</v>
      </c>
      <c r="AW385" s="125">
        <f t="shared" si="57"/>
        <v>0</v>
      </c>
      <c r="AX385" s="125">
        <f t="shared" si="57"/>
        <v>92.12</v>
      </c>
      <c r="AY385" s="125">
        <f t="shared" si="57"/>
        <v>0</v>
      </c>
      <c r="AZ385" s="125">
        <f t="shared" si="57"/>
        <v>65.36</v>
      </c>
      <c r="BA385" s="125">
        <f t="shared" si="57"/>
        <v>27.98</v>
      </c>
      <c r="BB385" s="125">
        <f t="shared" si="57"/>
        <v>0</v>
      </c>
      <c r="BC385" s="125">
        <f t="shared" si="57"/>
        <v>95.09</v>
      </c>
      <c r="BD385" s="125">
        <v>28.29</v>
      </c>
      <c r="BE385" s="125">
        <v>0</v>
      </c>
      <c r="BF385" s="125">
        <v>0</v>
      </c>
      <c r="BG385" s="125">
        <v>0</v>
      </c>
      <c r="BH385" s="125">
        <v>0</v>
      </c>
      <c r="BI385" s="125">
        <v>0</v>
      </c>
      <c r="BJ385" s="125">
        <v>28.29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  <c r="BR385" s="125">
        <v>2753.99</v>
      </c>
      <c r="BS385" s="125">
        <v>8097</v>
      </c>
      <c r="BT385" s="125">
        <v>13409.23</v>
      </c>
    </row>
    <row r="386" spans="1:72" s="115" customFormat="1" ht="17.25" customHeight="1">
      <c r="A386" s="123" t="s">
        <v>541</v>
      </c>
      <c r="B386" s="123" t="s">
        <v>140</v>
      </c>
      <c r="C386" s="123" t="s">
        <v>137</v>
      </c>
      <c r="D386" s="124" t="s">
        <v>141</v>
      </c>
      <c r="E386" s="125">
        <v>871.02</v>
      </c>
      <c r="F386" s="125">
        <v>676.05</v>
      </c>
      <c r="G386" s="125">
        <v>436.92</v>
      </c>
      <c r="H386" s="125">
        <v>144.44999999999999</v>
      </c>
      <c r="I386" s="125">
        <v>144.44999999999999</v>
      </c>
      <c r="J386" s="125">
        <v>0</v>
      </c>
      <c r="K386" s="125">
        <v>0</v>
      </c>
      <c r="L386" s="125">
        <v>0</v>
      </c>
      <c r="M386" s="125">
        <v>36.409999999999997</v>
      </c>
      <c r="N386" s="125">
        <v>0</v>
      </c>
      <c r="O386" s="125">
        <v>58.28</v>
      </c>
      <c r="P386" s="125">
        <v>0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541</v>
      </c>
      <c r="Y386" s="123" t="s">
        <v>140</v>
      </c>
      <c r="Z386" s="123" t="s">
        <v>137</v>
      </c>
      <c r="AA386" s="124" t="s">
        <v>141</v>
      </c>
      <c r="AB386" s="123">
        <v>166.68</v>
      </c>
      <c r="AC386" s="131">
        <v>29.66</v>
      </c>
      <c r="AD386" s="132">
        <v>2</v>
      </c>
      <c r="AE386" s="133">
        <v>0</v>
      </c>
      <c r="AF386" s="133">
        <v>0</v>
      </c>
      <c r="AG386" s="132">
        <v>4.76</v>
      </c>
      <c r="AH386" s="132">
        <v>10</v>
      </c>
      <c r="AI386" s="132">
        <v>0</v>
      </c>
      <c r="AJ386" s="132">
        <v>0</v>
      </c>
      <c r="AK386" s="132">
        <v>0.5</v>
      </c>
      <c r="AL386" s="132">
        <v>10</v>
      </c>
      <c r="AM386" s="133">
        <v>0</v>
      </c>
      <c r="AN386" s="132">
        <v>1.5</v>
      </c>
      <c r="AO386" s="132">
        <v>0</v>
      </c>
      <c r="AP386" s="132">
        <v>7</v>
      </c>
      <c r="AQ386" s="132">
        <v>2</v>
      </c>
      <c r="AR386" s="132">
        <v>8.8000000000000007</v>
      </c>
      <c r="AS386" s="133">
        <v>0</v>
      </c>
      <c r="AT386" s="133">
        <v>0</v>
      </c>
      <c r="AU386" s="133">
        <v>0</v>
      </c>
      <c r="AV386" s="132">
        <v>0</v>
      </c>
      <c r="AW386" s="133">
        <v>0</v>
      </c>
      <c r="AX386" s="132">
        <v>21.18</v>
      </c>
      <c r="AY386" s="132">
        <v>0</v>
      </c>
      <c r="AZ386" s="132">
        <v>43.36</v>
      </c>
      <c r="BA386" s="132">
        <v>16.68</v>
      </c>
      <c r="BB386" s="132">
        <v>0</v>
      </c>
      <c r="BC386" s="132">
        <v>9.24</v>
      </c>
      <c r="BD386" s="125">
        <v>28.29</v>
      </c>
      <c r="BE386" s="125">
        <v>0</v>
      </c>
      <c r="BF386" s="125">
        <v>0</v>
      </c>
      <c r="BG386" s="125">
        <v>0</v>
      </c>
      <c r="BH386" s="125">
        <v>0</v>
      </c>
      <c r="BI386" s="125">
        <v>0</v>
      </c>
      <c r="BJ386" s="125">
        <v>28.29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  <c r="BR386" s="125">
        <v>1201.3800000000001</v>
      </c>
      <c r="BS386" s="125">
        <v>0</v>
      </c>
      <c r="BT386" s="125">
        <v>2072.4</v>
      </c>
    </row>
    <row r="387" spans="1:72" s="115" customFormat="1" ht="17.25" customHeight="1">
      <c r="A387" s="123" t="s">
        <v>541</v>
      </c>
      <c r="B387" s="123" t="s">
        <v>140</v>
      </c>
      <c r="C387" s="123" t="s">
        <v>148</v>
      </c>
      <c r="D387" s="124" t="s">
        <v>208</v>
      </c>
      <c r="E387" s="125">
        <v>0</v>
      </c>
      <c r="F387" s="125">
        <v>0</v>
      </c>
      <c r="G387" s="125">
        <v>0</v>
      </c>
      <c r="H387" s="125"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 t="s">
        <v>541</v>
      </c>
      <c r="Y387" s="123" t="s">
        <v>140</v>
      </c>
      <c r="Z387" s="123" t="s">
        <v>148</v>
      </c>
      <c r="AA387" s="124" t="s">
        <v>208</v>
      </c>
      <c r="AB387" s="123">
        <v>0</v>
      </c>
      <c r="AC387" s="125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5">
        <v>0</v>
      </c>
      <c r="BE387" s="125">
        <v>0</v>
      </c>
      <c r="BF387" s="125">
        <v>0</v>
      </c>
      <c r="BG387" s="125">
        <v>0</v>
      </c>
      <c r="BH387" s="125">
        <v>0</v>
      </c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  <c r="BR387" s="125">
        <v>30</v>
      </c>
      <c r="BS387" s="125">
        <v>0</v>
      </c>
      <c r="BT387" s="125">
        <v>30</v>
      </c>
    </row>
    <row r="388" spans="1:72" s="115" customFormat="1" ht="17.25" customHeight="1">
      <c r="A388" s="123" t="s">
        <v>541</v>
      </c>
      <c r="B388" s="123" t="s">
        <v>140</v>
      </c>
      <c r="C388" s="123" t="s">
        <v>155</v>
      </c>
      <c r="D388" s="124" t="s">
        <v>542</v>
      </c>
      <c r="E388" s="125">
        <v>0</v>
      </c>
      <c r="F388" s="125">
        <v>0</v>
      </c>
      <c r="G388" s="125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541</v>
      </c>
      <c r="Y388" s="123" t="s">
        <v>140</v>
      </c>
      <c r="Z388" s="123" t="s">
        <v>155</v>
      </c>
      <c r="AA388" s="124" t="s">
        <v>542</v>
      </c>
      <c r="AB388" s="123">
        <v>0</v>
      </c>
      <c r="AC388" s="125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5">
        <v>0</v>
      </c>
      <c r="BE388" s="125">
        <v>0</v>
      </c>
      <c r="BF388" s="125">
        <v>0</v>
      </c>
      <c r="BG388" s="125">
        <v>0</v>
      </c>
      <c r="BH388" s="125">
        <v>0</v>
      </c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  <c r="BR388" s="125">
        <v>0</v>
      </c>
      <c r="BS388" s="125">
        <v>6147</v>
      </c>
      <c r="BT388" s="125">
        <v>6147</v>
      </c>
    </row>
    <row r="389" spans="1:72" ht="17.25" customHeight="1">
      <c r="A389" s="123" t="s">
        <v>541</v>
      </c>
      <c r="B389" s="123" t="s">
        <v>140</v>
      </c>
      <c r="C389" s="123" t="s">
        <v>166</v>
      </c>
      <c r="D389" s="124" t="s">
        <v>543</v>
      </c>
      <c r="E389" s="135">
        <v>0</v>
      </c>
      <c r="F389" s="135">
        <v>0</v>
      </c>
      <c r="G389" s="135">
        <v>0</v>
      </c>
      <c r="H389" s="135">
        <v>0</v>
      </c>
      <c r="I389" s="135">
        <v>0</v>
      </c>
      <c r="J389" s="135">
        <v>0</v>
      </c>
      <c r="K389" s="135">
        <v>0</v>
      </c>
      <c r="L389" s="135">
        <v>0</v>
      </c>
      <c r="M389" s="135">
        <v>0</v>
      </c>
      <c r="N389" s="135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35">
        <v>0</v>
      </c>
      <c r="V389" s="135">
        <v>0</v>
      </c>
      <c r="W389" s="135">
        <v>0</v>
      </c>
      <c r="X389" s="123" t="s">
        <v>541</v>
      </c>
      <c r="Y389" s="123" t="s">
        <v>140</v>
      </c>
      <c r="Z389" s="123" t="s">
        <v>166</v>
      </c>
      <c r="AA389" s="124" t="s">
        <v>543</v>
      </c>
      <c r="AB389" s="135">
        <v>0</v>
      </c>
      <c r="AC389" s="136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>
        <v>0</v>
      </c>
      <c r="BE389" s="135">
        <v>0</v>
      </c>
      <c r="BF389" s="135">
        <v>0</v>
      </c>
      <c r="BG389" s="135">
        <v>0</v>
      </c>
      <c r="BH389" s="135">
        <v>0</v>
      </c>
      <c r="BI389" s="135">
        <v>0</v>
      </c>
      <c r="BJ389" s="135">
        <v>0</v>
      </c>
      <c r="BK389" s="135">
        <v>0</v>
      </c>
      <c r="BL389" s="135">
        <v>0</v>
      </c>
      <c r="BM389" s="135">
        <v>0</v>
      </c>
      <c r="BN389" s="135">
        <v>0</v>
      </c>
      <c r="BO389" s="135">
        <v>0</v>
      </c>
      <c r="BP389" s="135">
        <v>0</v>
      </c>
      <c r="BQ389" s="135">
        <v>0</v>
      </c>
      <c r="BR389" s="135">
        <v>1168</v>
      </c>
      <c r="BS389" s="135">
        <v>40</v>
      </c>
      <c r="BT389" s="135">
        <v>1208</v>
      </c>
    </row>
    <row r="390" spans="1:72" ht="17.25" customHeight="1">
      <c r="A390" s="123" t="s">
        <v>541</v>
      </c>
      <c r="B390" s="123" t="s">
        <v>140</v>
      </c>
      <c r="C390" s="123" t="s">
        <v>235</v>
      </c>
      <c r="D390" s="124" t="s">
        <v>544</v>
      </c>
      <c r="E390" s="135">
        <v>1588.86</v>
      </c>
      <c r="F390" s="135">
        <v>1281.01</v>
      </c>
      <c r="G390" s="135">
        <v>808.11</v>
      </c>
      <c r="H390" s="135">
        <v>44.88</v>
      </c>
      <c r="I390" s="135">
        <v>0</v>
      </c>
      <c r="J390" s="135">
        <v>44.88</v>
      </c>
      <c r="K390" s="135">
        <v>0</v>
      </c>
      <c r="L390" s="135">
        <v>0</v>
      </c>
      <c r="M390" s="135">
        <v>67.34</v>
      </c>
      <c r="N390" s="135">
        <v>0</v>
      </c>
      <c r="O390" s="135">
        <v>360.68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35">
        <v>0</v>
      </c>
      <c r="V390" s="135">
        <v>0</v>
      </c>
      <c r="W390" s="135">
        <v>0</v>
      </c>
      <c r="X390" s="123" t="s">
        <v>541</v>
      </c>
      <c r="Y390" s="123" t="s">
        <v>140</v>
      </c>
      <c r="Z390" s="123" t="s">
        <v>235</v>
      </c>
      <c r="AA390" s="124" t="s">
        <v>544</v>
      </c>
      <c r="AB390" s="135">
        <v>307.85000000000002</v>
      </c>
      <c r="AC390" s="131">
        <v>13</v>
      </c>
      <c r="AD390" s="132">
        <v>4.5</v>
      </c>
      <c r="AE390" s="133">
        <v>4</v>
      </c>
      <c r="AF390" s="133">
        <v>0</v>
      </c>
      <c r="AG390" s="132">
        <v>2.8</v>
      </c>
      <c r="AH390" s="132">
        <v>11</v>
      </c>
      <c r="AI390" s="132">
        <v>4</v>
      </c>
      <c r="AJ390" s="132">
        <v>0</v>
      </c>
      <c r="AK390" s="132">
        <v>0</v>
      </c>
      <c r="AL390" s="132">
        <v>33.5</v>
      </c>
      <c r="AM390" s="133">
        <v>0</v>
      </c>
      <c r="AN390" s="132">
        <v>17.8</v>
      </c>
      <c r="AO390" s="132">
        <v>4</v>
      </c>
      <c r="AP390" s="132">
        <v>1.5</v>
      </c>
      <c r="AQ390" s="132">
        <v>1.7</v>
      </c>
      <c r="AR390" s="132">
        <v>3.5</v>
      </c>
      <c r="AS390" s="133">
        <v>12</v>
      </c>
      <c r="AT390" s="133">
        <v>0</v>
      </c>
      <c r="AU390" s="133">
        <v>1</v>
      </c>
      <c r="AV390" s="132">
        <v>9</v>
      </c>
      <c r="AW390" s="133">
        <v>0</v>
      </c>
      <c r="AX390" s="132">
        <v>66.900000000000006</v>
      </c>
      <c r="AY390" s="132">
        <v>0</v>
      </c>
      <c r="AZ390" s="132">
        <v>22</v>
      </c>
      <c r="BA390" s="132">
        <v>10.3</v>
      </c>
      <c r="BB390" s="132">
        <v>0</v>
      </c>
      <c r="BC390" s="132">
        <v>85.35</v>
      </c>
      <c r="BD390" s="135">
        <v>0</v>
      </c>
      <c r="BE390" s="135">
        <v>0</v>
      </c>
      <c r="BF390" s="135">
        <v>0</v>
      </c>
      <c r="BG390" s="135">
        <v>0</v>
      </c>
      <c r="BH390" s="135">
        <v>0</v>
      </c>
      <c r="BI390" s="135">
        <v>0</v>
      </c>
      <c r="BJ390" s="135">
        <v>0</v>
      </c>
      <c r="BK390" s="135">
        <v>0</v>
      </c>
      <c r="BL390" s="135">
        <v>0</v>
      </c>
      <c r="BM390" s="135">
        <v>0</v>
      </c>
      <c r="BN390" s="135">
        <v>0</v>
      </c>
      <c r="BO390" s="135">
        <v>0</v>
      </c>
      <c r="BP390" s="135">
        <v>0</v>
      </c>
      <c r="BQ390" s="135">
        <v>0</v>
      </c>
      <c r="BR390" s="135">
        <v>247.95</v>
      </c>
      <c r="BS390" s="135">
        <v>40</v>
      </c>
      <c r="BT390" s="135">
        <v>1876.81</v>
      </c>
    </row>
    <row r="391" spans="1:72" ht="17.25" customHeight="1">
      <c r="A391" s="123" t="s">
        <v>541</v>
      </c>
      <c r="B391" s="123" t="s">
        <v>140</v>
      </c>
      <c r="C391" s="123" t="s">
        <v>205</v>
      </c>
      <c r="D391" s="124" t="s">
        <v>545</v>
      </c>
      <c r="E391" s="135">
        <v>98.36</v>
      </c>
      <c r="F391" s="135">
        <v>84.76</v>
      </c>
      <c r="G391" s="135">
        <v>53.52</v>
      </c>
      <c r="H391" s="135">
        <v>0</v>
      </c>
      <c r="I391" s="135">
        <v>0</v>
      </c>
      <c r="J391" s="135">
        <v>0</v>
      </c>
      <c r="K391" s="135">
        <v>0</v>
      </c>
      <c r="L391" s="135">
        <v>0</v>
      </c>
      <c r="M391" s="135">
        <v>4.46</v>
      </c>
      <c r="N391" s="135">
        <v>0</v>
      </c>
      <c r="O391" s="135">
        <v>26.78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23" t="s">
        <v>541</v>
      </c>
      <c r="Y391" s="123" t="s">
        <v>140</v>
      </c>
      <c r="Z391" s="123" t="s">
        <v>205</v>
      </c>
      <c r="AA391" s="124" t="s">
        <v>545</v>
      </c>
      <c r="AB391" s="135">
        <v>13.6</v>
      </c>
      <c r="AC391" s="131">
        <v>2.5</v>
      </c>
      <c r="AD391" s="132">
        <v>0</v>
      </c>
      <c r="AE391" s="133">
        <v>0</v>
      </c>
      <c r="AF391" s="133">
        <v>0</v>
      </c>
      <c r="AG391" s="132">
        <v>0</v>
      </c>
      <c r="AH391" s="132">
        <v>0</v>
      </c>
      <c r="AI391" s="132">
        <v>0</v>
      </c>
      <c r="AJ391" s="132">
        <v>0</v>
      </c>
      <c r="AK391" s="132">
        <v>0</v>
      </c>
      <c r="AL391" s="132">
        <v>2</v>
      </c>
      <c r="AM391" s="133">
        <v>0</v>
      </c>
      <c r="AN391" s="132">
        <v>0</v>
      </c>
      <c r="AO391" s="132">
        <v>0</v>
      </c>
      <c r="AP391" s="132">
        <v>1.56</v>
      </c>
      <c r="AQ391" s="132">
        <v>1</v>
      </c>
      <c r="AR391" s="132">
        <v>0.5</v>
      </c>
      <c r="AS391" s="133">
        <v>0</v>
      </c>
      <c r="AT391" s="133">
        <v>0</v>
      </c>
      <c r="AU391" s="133">
        <v>0.5</v>
      </c>
      <c r="AV391" s="132">
        <v>0</v>
      </c>
      <c r="AW391" s="133">
        <v>0</v>
      </c>
      <c r="AX391" s="132">
        <v>4.04</v>
      </c>
      <c r="AY391" s="132">
        <v>0</v>
      </c>
      <c r="AZ391" s="132">
        <v>0</v>
      </c>
      <c r="BA391" s="132">
        <v>1</v>
      </c>
      <c r="BB391" s="132">
        <v>0</v>
      </c>
      <c r="BC391" s="132">
        <v>0.5</v>
      </c>
      <c r="BD391" s="135">
        <v>0</v>
      </c>
      <c r="BE391" s="135">
        <v>0</v>
      </c>
      <c r="BF391" s="135">
        <v>0</v>
      </c>
      <c r="BG391" s="135">
        <v>0</v>
      </c>
      <c r="BH391" s="135">
        <v>0</v>
      </c>
      <c r="BI391" s="135">
        <v>0</v>
      </c>
      <c r="BJ391" s="135">
        <v>0</v>
      </c>
      <c r="BK391" s="135">
        <v>0</v>
      </c>
      <c r="BL391" s="135">
        <v>0</v>
      </c>
      <c r="BM391" s="135">
        <v>0</v>
      </c>
      <c r="BN391" s="135">
        <v>0</v>
      </c>
      <c r="BO391" s="135">
        <v>0</v>
      </c>
      <c r="BP391" s="135">
        <v>0</v>
      </c>
      <c r="BQ391" s="135">
        <v>0</v>
      </c>
      <c r="BR391" s="135">
        <v>106.66</v>
      </c>
      <c r="BS391" s="135">
        <v>0</v>
      </c>
      <c r="BT391" s="135">
        <v>205.02</v>
      </c>
    </row>
    <row r="392" spans="1:72" ht="17.25" customHeight="1">
      <c r="A392" s="123" t="s">
        <v>541</v>
      </c>
      <c r="B392" s="123" t="s">
        <v>140</v>
      </c>
      <c r="C392" s="123" t="s">
        <v>153</v>
      </c>
      <c r="D392" s="124" t="s">
        <v>546</v>
      </c>
      <c r="E392" s="135">
        <v>0</v>
      </c>
      <c r="F392" s="135">
        <v>0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35">
        <v>0</v>
      </c>
      <c r="V392" s="135">
        <v>0</v>
      </c>
      <c r="W392" s="135">
        <v>0</v>
      </c>
      <c r="X392" s="123" t="s">
        <v>541</v>
      </c>
      <c r="Y392" s="123" t="s">
        <v>140</v>
      </c>
      <c r="Z392" s="123" t="s">
        <v>153</v>
      </c>
      <c r="AA392" s="124" t="s">
        <v>546</v>
      </c>
      <c r="AB392" s="135">
        <v>0</v>
      </c>
      <c r="AC392" s="136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>
        <v>0</v>
      </c>
      <c r="BE392" s="135">
        <v>0</v>
      </c>
      <c r="BF392" s="135">
        <v>0</v>
      </c>
      <c r="BG392" s="135">
        <v>0</v>
      </c>
      <c r="BH392" s="135">
        <v>0</v>
      </c>
      <c r="BI392" s="135">
        <v>0</v>
      </c>
      <c r="BJ392" s="135">
        <v>0</v>
      </c>
      <c r="BK392" s="135">
        <v>0</v>
      </c>
      <c r="BL392" s="135">
        <v>0</v>
      </c>
      <c r="BM392" s="135">
        <v>0</v>
      </c>
      <c r="BN392" s="135">
        <v>0</v>
      </c>
      <c r="BO392" s="135">
        <v>0</v>
      </c>
      <c r="BP392" s="135">
        <v>0</v>
      </c>
      <c r="BQ392" s="135">
        <v>0</v>
      </c>
      <c r="BR392" s="135">
        <v>0</v>
      </c>
      <c r="BS392" s="135">
        <v>1870</v>
      </c>
      <c r="BT392" s="135">
        <v>1870</v>
      </c>
    </row>
    <row r="393" spans="1:72" ht="17.25" customHeight="1">
      <c r="A393" s="123"/>
      <c r="B393" s="123" t="s">
        <v>155</v>
      </c>
      <c r="C393" s="123"/>
      <c r="D393" s="124" t="s">
        <v>547</v>
      </c>
      <c r="E393" s="135">
        <v>0</v>
      </c>
      <c r="F393" s="135">
        <v>0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5">
        <v>0</v>
      </c>
      <c r="V393" s="135">
        <v>0</v>
      </c>
      <c r="W393" s="135">
        <v>0</v>
      </c>
      <c r="X393" s="123"/>
      <c r="Y393" s="123" t="s">
        <v>155</v>
      </c>
      <c r="Z393" s="123"/>
      <c r="AA393" s="124" t="s">
        <v>547</v>
      </c>
      <c r="AB393" s="135">
        <v>0</v>
      </c>
      <c r="AC393" s="136">
        <f>SUM(AC395:AC397)</f>
        <v>0</v>
      </c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>
        <v>0</v>
      </c>
      <c r="BE393" s="135">
        <v>0</v>
      </c>
      <c r="BF393" s="135">
        <v>0</v>
      </c>
      <c r="BG393" s="135">
        <v>0</v>
      </c>
      <c r="BH393" s="135">
        <v>0</v>
      </c>
      <c r="BI393" s="135">
        <v>0</v>
      </c>
      <c r="BJ393" s="135">
        <v>0</v>
      </c>
      <c r="BK393" s="135">
        <v>0</v>
      </c>
      <c r="BL393" s="135">
        <v>0</v>
      </c>
      <c r="BM393" s="135">
        <v>0</v>
      </c>
      <c r="BN393" s="135">
        <v>0</v>
      </c>
      <c r="BO393" s="135">
        <v>0</v>
      </c>
      <c r="BP393" s="135">
        <v>0</v>
      </c>
      <c r="BQ393" s="135">
        <v>0</v>
      </c>
      <c r="BR393" s="135">
        <v>70</v>
      </c>
      <c r="BS393" s="135">
        <v>1091.57</v>
      </c>
      <c r="BT393" s="135">
        <v>1161.57</v>
      </c>
    </row>
    <row r="394" spans="1:72" ht="17.25" customHeight="1">
      <c r="A394" s="123" t="s">
        <v>541</v>
      </c>
      <c r="B394" s="123" t="s">
        <v>157</v>
      </c>
      <c r="C394" s="123" t="s">
        <v>137</v>
      </c>
      <c r="D394" s="124" t="s">
        <v>548</v>
      </c>
      <c r="E394" s="135">
        <v>0</v>
      </c>
      <c r="F394" s="135">
        <v>0</v>
      </c>
      <c r="G394" s="135">
        <v>0</v>
      </c>
      <c r="H394" s="135">
        <v>0</v>
      </c>
      <c r="I394" s="135">
        <v>0</v>
      </c>
      <c r="J394" s="135">
        <v>0</v>
      </c>
      <c r="K394" s="135">
        <v>0</v>
      </c>
      <c r="L394" s="135">
        <v>0</v>
      </c>
      <c r="M394" s="135">
        <v>0</v>
      </c>
      <c r="N394" s="135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35">
        <v>0</v>
      </c>
      <c r="V394" s="135">
        <v>0</v>
      </c>
      <c r="W394" s="135">
        <v>0</v>
      </c>
      <c r="X394" s="123" t="s">
        <v>541</v>
      </c>
      <c r="Y394" s="123" t="s">
        <v>157</v>
      </c>
      <c r="Z394" s="123" t="s">
        <v>137</v>
      </c>
      <c r="AA394" s="124" t="s">
        <v>548</v>
      </c>
      <c r="AB394" s="135">
        <v>0</v>
      </c>
      <c r="AC394" s="136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>
        <v>0</v>
      </c>
      <c r="BE394" s="135">
        <v>0</v>
      </c>
      <c r="BF394" s="135">
        <v>0</v>
      </c>
      <c r="BG394" s="135">
        <v>0</v>
      </c>
      <c r="BH394" s="135">
        <v>0</v>
      </c>
      <c r="BI394" s="135">
        <v>0</v>
      </c>
      <c r="BJ394" s="135">
        <v>0</v>
      </c>
      <c r="BK394" s="135">
        <v>0</v>
      </c>
      <c r="BL394" s="135">
        <v>0</v>
      </c>
      <c r="BM394" s="135">
        <v>0</v>
      </c>
      <c r="BN394" s="135">
        <v>0</v>
      </c>
      <c r="BO394" s="135">
        <v>0</v>
      </c>
      <c r="BP394" s="135">
        <v>0</v>
      </c>
      <c r="BQ394" s="135">
        <v>0</v>
      </c>
      <c r="BR394" s="135">
        <v>70</v>
      </c>
      <c r="BS394" s="135">
        <v>116.57</v>
      </c>
      <c r="BT394" s="135">
        <v>186.57</v>
      </c>
    </row>
    <row r="395" spans="1:72" ht="17.25" customHeight="1">
      <c r="A395" s="123" t="s">
        <v>541</v>
      </c>
      <c r="B395" s="123" t="s">
        <v>157</v>
      </c>
      <c r="C395" s="123" t="s">
        <v>144</v>
      </c>
      <c r="D395" s="124" t="s">
        <v>549</v>
      </c>
      <c r="E395" s="135">
        <v>0</v>
      </c>
      <c r="F395" s="135">
        <v>0</v>
      </c>
      <c r="G395" s="135">
        <v>0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5">
        <v>0</v>
      </c>
      <c r="V395" s="135">
        <v>0</v>
      </c>
      <c r="W395" s="135">
        <v>0</v>
      </c>
      <c r="X395" s="123" t="s">
        <v>541</v>
      </c>
      <c r="Y395" s="123" t="s">
        <v>157</v>
      </c>
      <c r="Z395" s="123" t="s">
        <v>144</v>
      </c>
      <c r="AA395" s="124" t="s">
        <v>549</v>
      </c>
      <c r="AB395" s="135">
        <v>0</v>
      </c>
      <c r="AC395" s="136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>
        <v>0</v>
      </c>
      <c r="BE395" s="135">
        <v>0</v>
      </c>
      <c r="BF395" s="135">
        <v>0</v>
      </c>
      <c r="BG395" s="135">
        <v>0</v>
      </c>
      <c r="BH395" s="135">
        <v>0</v>
      </c>
      <c r="BI395" s="135">
        <v>0</v>
      </c>
      <c r="BJ395" s="135">
        <v>0</v>
      </c>
      <c r="BK395" s="135">
        <v>0</v>
      </c>
      <c r="BL395" s="135">
        <v>0</v>
      </c>
      <c r="BM395" s="135">
        <v>0</v>
      </c>
      <c r="BN395" s="135">
        <v>0</v>
      </c>
      <c r="BO395" s="135">
        <v>0</v>
      </c>
      <c r="BP395" s="135">
        <v>0</v>
      </c>
      <c r="BQ395" s="135">
        <v>0</v>
      </c>
      <c r="BR395" s="135">
        <v>0</v>
      </c>
      <c r="BS395" s="135">
        <v>820</v>
      </c>
      <c r="BT395" s="135">
        <v>820</v>
      </c>
    </row>
    <row r="396" spans="1:72" ht="17.25" customHeight="1">
      <c r="A396" s="123" t="s">
        <v>541</v>
      </c>
      <c r="B396" s="123" t="s">
        <v>157</v>
      </c>
      <c r="C396" s="123" t="s">
        <v>148</v>
      </c>
      <c r="D396" s="124" t="s">
        <v>550</v>
      </c>
      <c r="E396" s="135">
        <v>0</v>
      </c>
      <c r="F396" s="135">
        <v>0</v>
      </c>
      <c r="G396" s="135">
        <v>0</v>
      </c>
      <c r="H396" s="135">
        <v>0</v>
      </c>
      <c r="I396" s="135">
        <v>0</v>
      </c>
      <c r="J396" s="135">
        <v>0</v>
      </c>
      <c r="K396" s="135">
        <v>0</v>
      </c>
      <c r="L396" s="135">
        <v>0</v>
      </c>
      <c r="M396" s="135">
        <v>0</v>
      </c>
      <c r="N396" s="135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5">
        <v>0</v>
      </c>
      <c r="V396" s="135">
        <v>0</v>
      </c>
      <c r="W396" s="135">
        <v>0</v>
      </c>
      <c r="X396" s="123" t="s">
        <v>541</v>
      </c>
      <c r="Y396" s="123" t="s">
        <v>157</v>
      </c>
      <c r="Z396" s="123" t="s">
        <v>148</v>
      </c>
      <c r="AA396" s="124" t="s">
        <v>550</v>
      </c>
      <c r="AB396" s="135">
        <v>0</v>
      </c>
      <c r="AC396" s="136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>
        <v>0</v>
      </c>
      <c r="BE396" s="135">
        <v>0</v>
      </c>
      <c r="BF396" s="135">
        <v>0</v>
      </c>
      <c r="BG396" s="135">
        <v>0</v>
      </c>
      <c r="BH396" s="135">
        <v>0</v>
      </c>
      <c r="BI396" s="135">
        <v>0</v>
      </c>
      <c r="BJ396" s="135">
        <v>0</v>
      </c>
      <c r="BK396" s="135">
        <v>0</v>
      </c>
      <c r="BL396" s="135">
        <v>0</v>
      </c>
      <c r="BM396" s="135">
        <v>0</v>
      </c>
      <c r="BN396" s="135">
        <v>0</v>
      </c>
      <c r="BO396" s="135">
        <v>0</v>
      </c>
      <c r="BP396" s="135">
        <v>0</v>
      </c>
      <c r="BQ396" s="135">
        <v>0</v>
      </c>
      <c r="BR396" s="135">
        <v>0</v>
      </c>
      <c r="BS396" s="135">
        <v>119</v>
      </c>
      <c r="BT396" s="135">
        <v>119</v>
      </c>
    </row>
    <row r="397" spans="1:72" ht="17.25" customHeight="1">
      <c r="A397" s="123" t="s">
        <v>541</v>
      </c>
      <c r="B397" s="123" t="s">
        <v>157</v>
      </c>
      <c r="C397" s="123" t="s">
        <v>153</v>
      </c>
      <c r="D397" s="124" t="s">
        <v>551</v>
      </c>
      <c r="E397" s="135">
        <v>0</v>
      </c>
      <c r="F397" s="135">
        <v>0</v>
      </c>
      <c r="G397" s="135">
        <v>0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23" t="s">
        <v>541</v>
      </c>
      <c r="Y397" s="123" t="s">
        <v>157</v>
      </c>
      <c r="Z397" s="123" t="s">
        <v>153</v>
      </c>
      <c r="AA397" s="124" t="s">
        <v>551</v>
      </c>
      <c r="AB397" s="135">
        <v>0</v>
      </c>
      <c r="AC397" s="136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>
        <v>0</v>
      </c>
      <c r="BE397" s="135">
        <v>0</v>
      </c>
      <c r="BF397" s="135">
        <v>0</v>
      </c>
      <c r="BG397" s="135">
        <v>0</v>
      </c>
      <c r="BH397" s="135">
        <v>0</v>
      </c>
      <c r="BI397" s="135">
        <v>0</v>
      </c>
      <c r="BJ397" s="135">
        <v>0</v>
      </c>
      <c r="BK397" s="135">
        <v>0</v>
      </c>
      <c r="BL397" s="135">
        <v>0</v>
      </c>
      <c r="BM397" s="135">
        <v>0</v>
      </c>
      <c r="BN397" s="135">
        <v>0</v>
      </c>
      <c r="BO397" s="135">
        <v>0</v>
      </c>
      <c r="BP397" s="135">
        <v>0</v>
      </c>
      <c r="BQ397" s="135">
        <v>0</v>
      </c>
      <c r="BR397" s="135">
        <v>0</v>
      </c>
      <c r="BS397" s="135">
        <v>36</v>
      </c>
      <c r="BT397" s="135">
        <v>36</v>
      </c>
    </row>
    <row r="398" spans="1:72" ht="17.25" customHeight="1">
      <c r="A398" s="123" t="s">
        <v>552</v>
      </c>
      <c r="B398" s="123"/>
      <c r="C398" s="123"/>
      <c r="D398" s="124" t="s">
        <v>553</v>
      </c>
      <c r="E398" s="135">
        <v>467.03</v>
      </c>
      <c r="F398" s="135">
        <v>399.51</v>
      </c>
      <c r="G398" s="135">
        <v>149.78</v>
      </c>
      <c r="H398" s="135">
        <v>83.25</v>
      </c>
      <c r="I398" s="135">
        <v>83.25</v>
      </c>
      <c r="J398" s="135">
        <v>0</v>
      </c>
      <c r="K398" s="135">
        <v>0</v>
      </c>
      <c r="L398" s="135">
        <v>0</v>
      </c>
      <c r="M398" s="135">
        <v>12.48</v>
      </c>
      <c r="N398" s="135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5">
        <v>0</v>
      </c>
      <c r="V398" s="135">
        <v>0</v>
      </c>
      <c r="W398" s="135">
        <v>154</v>
      </c>
      <c r="X398" s="123" t="s">
        <v>552</v>
      </c>
      <c r="Y398" s="123"/>
      <c r="Z398" s="123"/>
      <c r="AA398" s="124" t="s">
        <v>553</v>
      </c>
      <c r="AB398" s="135">
        <v>56.42</v>
      </c>
      <c r="AC398" s="136">
        <f>AC399+AC402+AC404</f>
        <v>6</v>
      </c>
      <c r="AD398" s="136">
        <f t="shared" ref="AD398:BC398" si="58">AD399+AD402+AD404</f>
        <v>0</v>
      </c>
      <c r="AE398" s="136">
        <f t="shared" si="58"/>
        <v>0</v>
      </c>
      <c r="AF398" s="136">
        <f t="shared" si="58"/>
        <v>0</v>
      </c>
      <c r="AG398" s="136">
        <f t="shared" si="58"/>
        <v>0.1</v>
      </c>
      <c r="AH398" s="136">
        <f t="shared" si="58"/>
        <v>0.8</v>
      </c>
      <c r="AI398" s="136">
        <f t="shared" si="58"/>
        <v>1.2</v>
      </c>
      <c r="AJ398" s="136">
        <f t="shared" si="58"/>
        <v>0</v>
      </c>
      <c r="AK398" s="136">
        <f t="shared" si="58"/>
        <v>0</v>
      </c>
      <c r="AL398" s="136">
        <f t="shared" si="58"/>
        <v>14</v>
      </c>
      <c r="AM398" s="136">
        <f t="shared" si="58"/>
        <v>0</v>
      </c>
      <c r="AN398" s="136">
        <f t="shared" si="58"/>
        <v>0</v>
      </c>
      <c r="AO398" s="136">
        <f t="shared" si="58"/>
        <v>0</v>
      </c>
      <c r="AP398" s="136">
        <f t="shared" si="58"/>
        <v>0.2</v>
      </c>
      <c r="AQ398" s="136">
        <f t="shared" si="58"/>
        <v>0.2</v>
      </c>
      <c r="AR398" s="136">
        <f t="shared" si="58"/>
        <v>2</v>
      </c>
      <c r="AS398" s="136">
        <f t="shared" si="58"/>
        <v>0</v>
      </c>
      <c r="AT398" s="136">
        <f t="shared" si="58"/>
        <v>0</v>
      </c>
      <c r="AU398" s="136">
        <f t="shared" si="58"/>
        <v>0</v>
      </c>
      <c r="AV398" s="136">
        <f t="shared" si="58"/>
        <v>0</v>
      </c>
      <c r="AW398" s="136">
        <f t="shared" si="58"/>
        <v>0</v>
      </c>
      <c r="AX398" s="136">
        <f t="shared" si="58"/>
        <v>7</v>
      </c>
      <c r="AY398" s="136">
        <f t="shared" si="58"/>
        <v>0</v>
      </c>
      <c r="AZ398" s="136">
        <f t="shared" si="58"/>
        <v>0</v>
      </c>
      <c r="BA398" s="136">
        <f t="shared" si="58"/>
        <v>24.92</v>
      </c>
      <c r="BB398" s="136">
        <f t="shared" si="58"/>
        <v>0</v>
      </c>
      <c r="BC398" s="136">
        <f t="shared" si="58"/>
        <v>0</v>
      </c>
      <c r="BD398" s="135">
        <v>11.1</v>
      </c>
      <c r="BE398" s="135">
        <v>0</v>
      </c>
      <c r="BF398" s="135">
        <v>0</v>
      </c>
      <c r="BG398" s="135">
        <v>0</v>
      </c>
      <c r="BH398" s="135">
        <v>0</v>
      </c>
      <c r="BI398" s="135">
        <v>0</v>
      </c>
      <c r="BJ398" s="135">
        <v>11.1</v>
      </c>
      <c r="BK398" s="135">
        <v>0</v>
      </c>
      <c r="BL398" s="135">
        <v>0</v>
      </c>
      <c r="BM398" s="135">
        <v>0</v>
      </c>
      <c r="BN398" s="135">
        <v>0</v>
      </c>
      <c r="BO398" s="135">
        <v>0</v>
      </c>
      <c r="BP398" s="135">
        <v>0</v>
      </c>
      <c r="BQ398" s="135">
        <v>0</v>
      </c>
      <c r="BR398" s="135">
        <v>5268</v>
      </c>
      <c r="BS398" s="135">
        <v>224.97</v>
      </c>
      <c r="BT398" s="135">
        <v>5960</v>
      </c>
    </row>
    <row r="399" spans="1:72" ht="17.25" customHeight="1">
      <c r="A399" s="123"/>
      <c r="B399" s="123" t="s">
        <v>159</v>
      </c>
      <c r="C399" s="123"/>
      <c r="D399" s="124" t="s">
        <v>554</v>
      </c>
      <c r="E399" s="135">
        <v>467.03</v>
      </c>
      <c r="F399" s="135">
        <v>399.51</v>
      </c>
      <c r="G399" s="135">
        <v>149.78</v>
      </c>
      <c r="H399" s="135">
        <v>83.25</v>
      </c>
      <c r="I399" s="135">
        <v>83.25</v>
      </c>
      <c r="J399" s="135">
        <v>0</v>
      </c>
      <c r="K399" s="135">
        <v>0</v>
      </c>
      <c r="L399" s="135">
        <v>0</v>
      </c>
      <c r="M399" s="135">
        <v>12.48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154</v>
      </c>
      <c r="X399" s="123"/>
      <c r="Y399" s="123" t="s">
        <v>159</v>
      </c>
      <c r="Z399" s="123"/>
      <c r="AA399" s="124" t="s">
        <v>554</v>
      </c>
      <c r="AB399" s="135">
        <v>56.42</v>
      </c>
      <c r="AC399" s="136">
        <f>SUM(AC400:AC401)</f>
        <v>6</v>
      </c>
      <c r="AD399" s="136">
        <f t="shared" ref="AD399:BC399" si="59">SUM(AD400:AD401)</f>
        <v>0</v>
      </c>
      <c r="AE399" s="136">
        <f t="shared" si="59"/>
        <v>0</v>
      </c>
      <c r="AF399" s="136">
        <f t="shared" si="59"/>
        <v>0</v>
      </c>
      <c r="AG399" s="136">
        <f t="shared" si="59"/>
        <v>0.1</v>
      </c>
      <c r="AH399" s="136">
        <f t="shared" si="59"/>
        <v>0.8</v>
      </c>
      <c r="AI399" s="136">
        <f t="shared" si="59"/>
        <v>1.2</v>
      </c>
      <c r="AJ399" s="136">
        <f t="shared" si="59"/>
        <v>0</v>
      </c>
      <c r="AK399" s="136">
        <f t="shared" si="59"/>
        <v>0</v>
      </c>
      <c r="AL399" s="136">
        <f t="shared" si="59"/>
        <v>14</v>
      </c>
      <c r="AM399" s="136">
        <f t="shared" si="59"/>
        <v>0</v>
      </c>
      <c r="AN399" s="136">
        <f t="shared" si="59"/>
        <v>0</v>
      </c>
      <c r="AO399" s="136">
        <f t="shared" si="59"/>
        <v>0</v>
      </c>
      <c r="AP399" s="136">
        <f t="shared" si="59"/>
        <v>0.2</v>
      </c>
      <c r="AQ399" s="136">
        <f t="shared" si="59"/>
        <v>0.2</v>
      </c>
      <c r="AR399" s="136">
        <f t="shared" si="59"/>
        <v>2</v>
      </c>
      <c r="AS399" s="136">
        <f t="shared" si="59"/>
        <v>0</v>
      </c>
      <c r="AT399" s="136">
        <f t="shared" si="59"/>
        <v>0</v>
      </c>
      <c r="AU399" s="136">
        <f t="shared" si="59"/>
        <v>0</v>
      </c>
      <c r="AV399" s="136">
        <f t="shared" si="59"/>
        <v>0</v>
      </c>
      <c r="AW399" s="136">
        <f t="shared" si="59"/>
        <v>0</v>
      </c>
      <c r="AX399" s="136">
        <f t="shared" si="59"/>
        <v>7</v>
      </c>
      <c r="AY399" s="136">
        <f t="shared" si="59"/>
        <v>0</v>
      </c>
      <c r="AZ399" s="136">
        <f t="shared" si="59"/>
        <v>0</v>
      </c>
      <c r="BA399" s="136">
        <f t="shared" si="59"/>
        <v>24.92</v>
      </c>
      <c r="BB399" s="136">
        <f t="shared" si="59"/>
        <v>0</v>
      </c>
      <c r="BC399" s="136">
        <f t="shared" si="59"/>
        <v>0</v>
      </c>
      <c r="BD399" s="135">
        <v>11.1</v>
      </c>
      <c r="BE399" s="135">
        <v>0</v>
      </c>
      <c r="BF399" s="135">
        <v>0</v>
      </c>
      <c r="BG399" s="135">
        <v>0</v>
      </c>
      <c r="BH399" s="135">
        <v>0</v>
      </c>
      <c r="BI399" s="135">
        <v>0</v>
      </c>
      <c r="BJ399" s="135">
        <v>11.1</v>
      </c>
      <c r="BK399" s="135">
        <v>0</v>
      </c>
      <c r="BL399" s="135">
        <v>0</v>
      </c>
      <c r="BM399" s="135">
        <v>0</v>
      </c>
      <c r="BN399" s="135">
        <v>0</v>
      </c>
      <c r="BO399" s="135">
        <v>0</v>
      </c>
      <c r="BP399" s="135">
        <v>0</v>
      </c>
      <c r="BQ399" s="135">
        <v>0</v>
      </c>
      <c r="BR399" s="135">
        <v>268</v>
      </c>
      <c r="BS399" s="135">
        <v>112</v>
      </c>
      <c r="BT399" s="135">
        <v>847.03</v>
      </c>
    </row>
    <row r="400" spans="1:72" ht="17.25" customHeight="1">
      <c r="A400" s="123" t="s">
        <v>555</v>
      </c>
      <c r="B400" s="123" t="s">
        <v>161</v>
      </c>
      <c r="C400" s="123" t="s">
        <v>137</v>
      </c>
      <c r="D400" s="124" t="s">
        <v>141</v>
      </c>
      <c r="E400" s="135">
        <v>467.03</v>
      </c>
      <c r="F400" s="135">
        <v>399.51</v>
      </c>
      <c r="G400" s="135">
        <v>149.78</v>
      </c>
      <c r="H400" s="135">
        <v>83.25</v>
      </c>
      <c r="I400" s="135">
        <v>83.25</v>
      </c>
      <c r="J400" s="135">
        <v>0</v>
      </c>
      <c r="K400" s="135">
        <v>0</v>
      </c>
      <c r="L400" s="135">
        <v>0</v>
      </c>
      <c r="M400" s="135">
        <v>12.48</v>
      </c>
      <c r="N400" s="135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5">
        <v>0</v>
      </c>
      <c r="V400" s="135">
        <v>0</v>
      </c>
      <c r="W400" s="135">
        <v>154</v>
      </c>
      <c r="X400" s="123" t="s">
        <v>555</v>
      </c>
      <c r="Y400" s="123" t="s">
        <v>161</v>
      </c>
      <c r="Z400" s="123" t="s">
        <v>137</v>
      </c>
      <c r="AA400" s="124" t="s">
        <v>141</v>
      </c>
      <c r="AB400" s="135">
        <v>56.42</v>
      </c>
      <c r="AC400" s="131">
        <v>6</v>
      </c>
      <c r="AD400" s="132">
        <v>0</v>
      </c>
      <c r="AE400" s="133">
        <v>0</v>
      </c>
      <c r="AF400" s="133">
        <v>0</v>
      </c>
      <c r="AG400" s="132">
        <v>0.1</v>
      </c>
      <c r="AH400" s="132">
        <v>0.8</v>
      </c>
      <c r="AI400" s="132">
        <v>1.2</v>
      </c>
      <c r="AJ400" s="132">
        <v>0</v>
      </c>
      <c r="AK400" s="132">
        <v>0</v>
      </c>
      <c r="AL400" s="132">
        <v>14</v>
      </c>
      <c r="AM400" s="133">
        <v>0</v>
      </c>
      <c r="AN400" s="132">
        <v>0</v>
      </c>
      <c r="AO400" s="132">
        <v>0</v>
      </c>
      <c r="AP400" s="132">
        <v>0.2</v>
      </c>
      <c r="AQ400" s="132">
        <v>0.2</v>
      </c>
      <c r="AR400" s="132">
        <v>2</v>
      </c>
      <c r="AS400" s="133">
        <v>0</v>
      </c>
      <c r="AT400" s="133">
        <v>0</v>
      </c>
      <c r="AU400" s="133">
        <v>0</v>
      </c>
      <c r="AV400" s="132">
        <v>0</v>
      </c>
      <c r="AW400" s="133">
        <v>0</v>
      </c>
      <c r="AX400" s="132">
        <v>7</v>
      </c>
      <c r="AY400" s="132">
        <v>0</v>
      </c>
      <c r="AZ400" s="132">
        <v>0</v>
      </c>
      <c r="BA400" s="132">
        <v>24.92</v>
      </c>
      <c r="BB400" s="132">
        <v>0</v>
      </c>
      <c r="BC400" s="132">
        <v>0</v>
      </c>
      <c r="BD400" s="135">
        <v>11.1</v>
      </c>
      <c r="BE400" s="135">
        <v>0</v>
      </c>
      <c r="BF400" s="135">
        <v>0</v>
      </c>
      <c r="BG400" s="135">
        <v>0</v>
      </c>
      <c r="BH400" s="135">
        <v>0</v>
      </c>
      <c r="BI400" s="135">
        <v>0</v>
      </c>
      <c r="BJ400" s="135">
        <v>11.1</v>
      </c>
      <c r="BK400" s="135">
        <v>0</v>
      </c>
      <c r="BL400" s="135">
        <v>0</v>
      </c>
      <c r="BM400" s="135">
        <v>0</v>
      </c>
      <c r="BN400" s="135">
        <v>0</v>
      </c>
      <c r="BO400" s="135">
        <v>0</v>
      </c>
      <c r="BP400" s="135">
        <v>0</v>
      </c>
      <c r="BQ400" s="135">
        <v>0</v>
      </c>
      <c r="BR400" s="135">
        <v>268</v>
      </c>
      <c r="BS400" s="135">
        <v>0</v>
      </c>
      <c r="BT400" s="135">
        <v>735.03</v>
      </c>
    </row>
    <row r="401" spans="1:72" ht="17.25" customHeight="1">
      <c r="A401" s="123" t="s">
        <v>555</v>
      </c>
      <c r="B401" s="123" t="s">
        <v>161</v>
      </c>
      <c r="C401" s="123" t="s">
        <v>153</v>
      </c>
      <c r="D401" s="124" t="s">
        <v>556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135">
        <v>0</v>
      </c>
      <c r="K401" s="135">
        <v>0</v>
      </c>
      <c r="L401" s="135">
        <v>0</v>
      </c>
      <c r="M401" s="135">
        <v>0</v>
      </c>
      <c r="N401" s="135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35">
        <v>0</v>
      </c>
      <c r="V401" s="135">
        <v>0</v>
      </c>
      <c r="W401" s="135">
        <v>0</v>
      </c>
      <c r="X401" s="123" t="s">
        <v>555</v>
      </c>
      <c r="Y401" s="123" t="s">
        <v>161</v>
      </c>
      <c r="Z401" s="123" t="s">
        <v>153</v>
      </c>
      <c r="AA401" s="124" t="s">
        <v>556</v>
      </c>
      <c r="AB401" s="135">
        <v>0</v>
      </c>
      <c r="AC401" s="136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>
        <v>0</v>
      </c>
      <c r="BE401" s="135">
        <v>0</v>
      </c>
      <c r="BF401" s="135">
        <v>0</v>
      </c>
      <c r="BG401" s="135">
        <v>0</v>
      </c>
      <c r="BH401" s="135">
        <v>0</v>
      </c>
      <c r="BI401" s="135">
        <v>0</v>
      </c>
      <c r="BJ401" s="135">
        <v>0</v>
      </c>
      <c r="BK401" s="135">
        <v>0</v>
      </c>
      <c r="BL401" s="135">
        <v>0</v>
      </c>
      <c r="BM401" s="135">
        <v>0</v>
      </c>
      <c r="BN401" s="135">
        <v>0</v>
      </c>
      <c r="BO401" s="135">
        <v>0</v>
      </c>
      <c r="BP401" s="135">
        <v>0</v>
      </c>
      <c r="BQ401" s="135">
        <v>0</v>
      </c>
      <c r="BR401" s="135">
        <v>0</v>
      </c>
      <c r="BS401" s="135">
        <v>112</v>
      </c>
      <c r="BT401" s="135">
        <v>112</v>
      </c>
    </row>
    <row r="402" spans="1:72" ht="17.25" customHeight="1">
      <c r="A402" s="123"/>
      <c r="B402" s="123" t="s">
        <v>151</v>
      </c>
      <c r="C402" s="123"/>
      <c r="D402" s="124" t="s">
        <v>557</v>
      </c>
      <c r="E402" s="135">
        <v>0</v>
      </c>
      <c r="F402" s="135">
        <v>0</v>
      </c>
      <c r="G402" s="135">
        <v>0</v>
      </c>
      <c r="H402" s="135">
        <v>0</v>
      </c>
      <c r="I402" s="135">
        <v>0</v>
      </c>
      <c r="J402" s="135">
        <v>0</v>
      </c>
      <c r="K402" s="135">
        <v>0</v>
      </c>
      <c r="L402" s="135">
        <v>0</v>
      </c>
      <c r="M402" s="135">
        <v>0</v>
      </c>
      <c r="N402" s="135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35">
        <v>0</v>
      </c>
      <c r="V402" s="135">
        <v>0</v>
      </c>
      <c r="W402" s="135">
        <v>0</v>
      </c>
      <c r="X402" s="123"/>
      <c r="Y402" s="123" t="s">
        <v>151</v>
      </c>
      <c r="Z402" s="123"/>
      <c r="AA402" s="124" t="s">
        <v>557</v>
      </c>
      <c r="AB402" s="135">
        <v>0</v>
      </c>
      <c r="AC402" s="136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>
        <v>0</v>
      </c>
      <c r="BE402" s="135">
        <v>0</v>
      </c>
      <c r="BF402" s="135">
        <v>0</v>
      </c>
      <c r="BG402" s="135">
        <v>0</v>
      </c>
      <c r="BH402" s="135">
        <v>0</v>
      </c>
      <c r="BI402" s="135">
        <v>0</v>
      </c>
      <c r="BJ402" s="135">
        <v>0</v>
      </c>
      <c r="BK402" s="135">
        <v>0</v>
      </c>
      <c r="BL402" s="135">
        <v>0</v>
      </c>
      <c r="BM402" s="135">
        <v>0</v>
      </c>
      <c r="BN402" s="135">
        <v>0</v>
      </c>
      <c r="BO402" s="135">
        <v>0</v>
      </c>
      <c r="BP402" s="135">
        <v>0</v>
      </c>
      <c r="BQ402" s="135">
        <v>0</v>
      </c>
      <c r="BR402" s="135">
        <v>5000</v>
      </c>
      <c r="BS402" s="135">
        <v>20</v>
      </c>
      <c r="BT402" s="135">
        <v>5020</v>
      </c>
    </row>
    <row r="403" spans="1:72" ht="17.25" customHeight="1">
      <c r="A403" s="123" t="s">
        <v>555</v>
      </c>
      <c r="B403" s="123" t="s">
        <v>174</v>
      </c>
      <c r="C403" s="123" t="s">
        <v>159</v>
      </c>
      <c r="D403" s="124" t="s">
        <v>558</v>
      </c>
      <c r="E403" s="135">
        <v>0</v>
      </c>
      <c r="F403" s="135">
        <v>0</v>
      </c>
      <c r="G403" s="135">
        <v>0</v>
      </c>
      <c r="H403" s="135">
        <v>0</v>
      </c>
      <c r="I403" s="135">
        <v>0</v>
      </c>
      <c r="J403" s="135">
        <v>0</v>
      </c>
      <c r="K403" s="135">
        <v>0</v>
      </c>
      <c r="L403" s="135">
        <v>0</v>
      </c>
      <c r="M403" s="135">
        <v>0</v>
      </c>
      <c r="N403" s="135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23" t="s">
        <v>555</v>
      </c>
      <c r="Y403" s="123" t="s">
        <v>174</v>
      </c>
      <c r="Z403" s="123" t="s">
        <v>159</v>
      </c>
      <c r="AA403" s="124" t="s">
        <v>558</v>
      </c>
      <c r="AB403" s="135">
        <v>0</v>
      </c>
      <c r="AC403" s="136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>
        <v>0</v>
      </c>
      <c r="BE403" s="135">
        <v>0</v>
      </c>
      <c r="BF403" s="135">
        <v>0</v>
      </c>
      <c r="BG403" s="135">
        <v>0</v>
      </c>
      <c r="BH403" s="135">
        <v>0</v>
      </c>
      <c r="BI403" s="135">
        <v>0</v>
      </c>
      <c r="BJ403" s="135">
        <v>0</v>
      </c>
      <c r="BK403" s="135">
        <v>0</v>
      </c>
      <c r="BL403" s="135">
        <v>0</v>
      </c>
      <c r="BM403" s="135">
        <v>0</v>
      </c>
      <c r="BN403" s="135">
        <v>0</v>
      </c>
      <c r="BO403" s="135">
        <v>0</v>
      </c>
      <c r="BP403" s="135">
        <v>0</v>
      </c>
      <c r="BQ403" s="135">
        <v>0</v>
      </c>
      <c r="BR403" s="135">
        <v>5000</v>
      </c>
      <c r="BS403" s="135">
        <v>20</v>
      </c>
      <c r="BT403" s="135">
        <v>5020</v>
      </c>
    </row>
    <row r="404" spans="1:72" ht="17.25" customHeight="1">
      <c r="A404" s="123"/>
      <c r="B404" s="123" t="s">
        <v>153</v>
      </c>
      <c r="C404" s="123"/>
      <c r="D404" s="124" t="s">
        <v>559</v>
      </c>
      <c r="E404" s="135">
        <v>0</v>
      </c>
      <c r="F404" s="135">
        <v>0</v>
      </c>
      <c r="G404" s="135">
        <v>0</v>
      </c>
      <c r="H404" s="135">
        <v>0</v>
      </c>
      <c r="I404" s="135">
        <v>0</v>
      </c>
      <c r="J404" s="135">
        <v>0</v>
      </c>
      <c r="K404" s="135">
        <v>0</v>
      </c>
      <c r="L404" s="135">
        <v>0</v>
      </c>
      <c r="M404" s="135">
        <v>0</v>
      </c>
      <c r="N404" s="135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35">
        <v>0</v>
      </c>
      <c r="V404" s="135">
        <v>0</v>
      </c>
      <c r="W404" s="135">
        <v>0</v>
      </c>
      <c r="X404" s="123"/>
      <c r="Y404" s="123" t="s">
        <v>153</v>
      </c>
      <c r="Z404" s="123"/>
      <c r="AA404" s="124" t="s">
        <v>559</v>
      </c>
      <c r="AB404" s="135">
        <v>0</v>
      </c>
      <c r="AC404" s="136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>
        <v>0</v>
      </c>
      <c r="BE404" s="135">
        <v>0</v>
      </c>
      <c r="BF404" s="135">
        <v>0</v>
      </c>
      <c r="BG404" s="135">
        <v>0</v>
      </c>
      <c r="BH404" s="135">
        <v>0</v>
      </c>
      <c r="BI404" s="135">
        <v>0</v>
      </c>
      <c r="BJ404" s="135">
        <v>0</v>
      </c>
      <c r="BK404" s="135">
        <v>0</v>
      </c>
      <c r="BL404" s="135">
        <v>0</v>
      </c>
      <c r="BM404" s="135">
        <v>0</v>
      </c>
      <c r="BN404" s="135">
        <v>0</v>
      </c>
      <c r="BO404" s="135">
        <v>0</v>
      </c>
      <c r="BP404" s="135">
        <v>0</v>
      </c>
      <c r="BQ404" s="135">
        <v>0</v>
      </c>
      <c r="BR404" s="135">
        <v>0</v>
      </c>
      <c r="BS404" s="135">
        <v>92.97</v>
      </c>
      <c r="BT404" s="135">
        <v>92.97</v>
      </c>
    </row>
    <row r="405" spans="1:72" ht="17.25" customHeight="1">
      <c r="A405" s="123" t="s">
        <v>555</v>
      </c>
      <c r="B405" s="123" t="s">
        <v>259</v>
      </c>
      <c r="C405" s="123" t="s">
        <v>153</v>
      </c>
      <c r="D405" s="124" t="s">
        <v>560</v>
      </c>
      <c r="E405" s="135">
        <v>0</v>
      </c>
      <c r="F405" s="135">
        <v>0</v>
      </c>
      <c r="G405" s="135">
        <v>0</v>
      </c>
      <c r="H405" s="135">
        <v>0</v>
      </c>
      <c r="I405" s="135">
        <v>0</v>
      </c>
      <c r="J405" s="135">
        <v>0</v>
      </c>
      <c r="K405" s="135">
        <v>0</v>
      </c>
      <c r="L405" s="135">
        <v>0</v>
      </c>
      <c r="M405" s="135">
        <v>0</v>
      </c>
      <c r="N405" s="135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23" t="s">
        <v>555</v>
      </c>
      <c r="Y405" s="123" t="s">
        <v>259</v>
      </c>
      <c r="Z405" s="123" t="s">
        <v>153</v>
      </c>
      <c r="AA405" s="124" t="s">
        <v>560</v>
      </c>
      <c r="AB405" s="135">
        <v>0</v>
      </c>
      <c r="AC405" s="136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>
        <v>0</v>
      </c>
      <c r="BE405" s="135">
        <v>0</v>
      </c>
      <c r="BF405" s="135">
        <v>0</v>
      </c>
      <c r="BG405" s="135">
        <v>0</v>
      </c>
      <c r="BH405" s="135">
        <v>0</v>
      </c>
      <c r="BI405" s="135">
        <v>0</v>
      </c>
      <c r="BJ405" s="135">
        <v>0</v>
      </c>
      <c r="BK405" s="135">
        <v>0</v>
      </c>
      <c r="BL405" s="135">
        <v>0</v>
      </c>
      <c r="BM405" s="135">
        <v>0</v>
      </c>
      <c r="BN405" s="135">
        <v>0</v>
      </c>
      <c r="BO405" s="135">
        <v>0</v>
      </c>
      <c r="BP405" s="135">
        <v>0</v>
      </c>
      <c r="BQ405" s="135">
        <v>0</v>
      </c>
      <c r="BR405" s="135">
        <v>0</v>
      </c>
      <c r="BS405" s="135">
        <v>92.97</v>
      </c>
      <c r="BT405" s="135">
        <v>92.97</v>
      </c>
    </row>
    <row r="406" spans="1:72" ht="17.25" customHeight="1">
      <c r="A406" s="123" t="s">
        <v>561</v>
      </c>
      <c r="B406" s="123"/>
      <c r="C406" s="123"/>
      <c r="D406" s="124" t="s">
        <v>562</v>
      </c>
      <c r="E406" s="135">
        <v>136.47</v>
      </c>
      <c r="F406" s="135">
        <v>104.21</v>
      </c>
      <c r="G406" s="135">
        <v>62.96</v>
      </c>
      <c r="H406" s="135">
        <v>36</v>
      </c>
      <c r="I406" s="135">
        <v>36</v>
      </c>
      <c r="J406" s="135">
        <v>0</v>
      </c>
      <c r="K406" s="135">
        <v>0</v>
      </c>
      <c r="L406" s="135">
        <v>0</v>
      </c>
      <c r="M406" s="135">
        <v>5.25</v>
      </c>
      <c r="N406" s="135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35">
        <v>0</v>
      </c>
      <c r="V406" s="135">
        <v>0</v>
      </c>
      <c r="W406" s="135">
        <v>0</v>
      </c>
      <c r="X406" s="123" t="s">
        <v>561</v>
      </c>
      <c r="Y406" s="123"/>
      <c r="Z406" s="123"/>
      <c r="AA406" s="124" t="s">
        <v>562</v>
      </c>
      <c r="AB406" s="135">
        <v>27.44</v>
      </c>
      <c r="AC406" s="136">
        <f>AC407+AC410+AC412</f>
        <v>1</v>
      </c>
      <c r="AD406" s="136">
        <f t="shared" ref="AD406:BC406" si="60">AD407+AD410+AD412</f>
        <v>0</v>
      </c>
      <c r="AE406" s="136">
        <f t="shared" si="60"/>
        <v>0</v>
      </c>
      <c r="AF406" s="136">
        <f t="shared" si="60"/>
        <v>0</v>
      </c>
      <c r="AG406" s="136">
        <f t="shared" si="60"/>
        <v>0</v>
      </c>
      <c r="AH406" s="136">
        <f t="shared" si="60"/>
        <v>0</v>
      </c>
      <c r="AI406" s="136">
        <f t="shared" si="60"/>
        <v>0</v>
      </c>
      <c r="AJ406" s="136">
        <f t="shared" si="60"/>
        <v>0</v>
      </c>
      <c r="AK406" s="136">
        <f t="shared" si="60"/>
        <v>0</v>
      </c>
      <c r="AL406" s="136">
        <f t="shared" si="60"/>
        <v>0</v>
      </c>
      <c r="AM406" s="136">
        <f t="shared" si="60"/>
        <v>0</v>
      </c>
      <c r="AN406" s="136">
        <f t="shared" si="60"/>
        <v>0.5</v>
      </c>
      <c r="AO406" s="136">
        <f t="shared" si="60"/>
        <v>0</v>
      </c>
      <c r="AP406" s="136">
        <f t="shared" si="60"/>
        <v>0</v>
      </c>
      <c r="AQ406" s="136">
        <f t="shared" si="60"/>
        <v>0</v>
      </c>
      <c r="AR406" s="136">
        <f t="shared" si="60"/>
        <v>0.5</v>
      </c>
      <c r="AS406" s="136">
        <f t="shared" si="60"/>
        <v>0</v>
      </c>
      <c r="AT406" s="136">
        <f t="shared" si="60"/>
        <v>0</v>
      </c>
      <c r="AU406" s="136">
        <f t="shared" si="60"/>
        <v>0</v>
      </c>
      <c r="AV406" s="136">
        <f t="shared" si="60"/>
        <v>0</v>
      </c>
      <c r="AW406" s="136">
        <f t="shared" si="60"/>
        <v>0</v>
      </c>
      <c r="AX406" s="136">
        <f t="shared" si="60"/>
        <v>10.98</v>
      </c>
      <c r="AY406" s="136">
        <f t="shared" si="60"/>
        <v>0</v>
      </c>
      <c r="AZ406" s="136">
        <f t="shared" si="60"/>
        <v>1</v>
      </c>
      <c r="BA406" s="136">
        <f t="shared" si="60"/>
        <v>10.56</v>
      </c>
      <c r="BB406" s="136">
        <f t="shared" si="60"/>
        <v>0</v>
      </c>
      <c r="BC406" s="136">
        <f t="shared" si="60"/>
        <v>2.9</v>
      </c>
      <c r="BD406" s="135">
        <v>4.82</v>
      </c>
      <c r="BE406" s="135">
        <v>3.05</v>
      </c>
      <c r="BF406" s="135">
        <v>3.05</v>
      </c>
      <c r="BG406" s="135">
        <v>0</v>
      </c>
      <c r="BH406" s="135">
        <v>0</v>
      </c>
      <c r="BI406" s="135">
        <v>0</v>
      </c>
      <c r="BJ406" s="135">
        <v>1.76</v>
      </c>
      <c r="BK406" s="135">
        <v>0</v>
      </c>
      <c r="BL406" s="135">
        <v>0</v>
      </c>
      <c r="BM406" s="135">
        <v>0</v>
      </c>
      <c r="BN406" s="135">
        <v>0</v>
      </c>
      <c r="BO406" s="135">
        <v>0</v>
      </c>
      <c r="BP406" s="135">
        <v>0</v>
      </c>
      <c r="BQ406" s="135">
        <v>0</v>
      </c>
      <c r="BR406" s="135">
        <v>200.3</v>
      </c>
      <c r="BS406" s="135">
        <v>1851.27</v>
      </c>
      <c r="BT406" s="135">
        <v>2188.04</v>
      </c>
    </row>
    <row r="407" spans="1:72" ht="17.25" customHeight="1">
      <c r="A407" s="123"/>
      <c r="B407" s="123" t="s">
        <v>144</v>
      </c>
      <c r="C407" s="123"/>
      <c r="D407" s="124" t="s">
        <v>563</v>
      </c>
      <c r="E407" s="135">
        <v>136.47</v>
      </c>
      <c r="F407" s="135">
        <v>104.21</v>
      </c>
      <c r="G407" s="135">
        <v>62.96</v>
      </c>
      <c r="H407" s="135">
        <v>36</v>
      </c>
      <c r="I407" s="135">
        <v>36</v>
      </c>
      <c r="J407" s="135">
        <v>0</v>
      </c>
      <c r="K407" s="135">
        <v>0</v>
      </c>
      <c r="L407" s="135">
        <v>0</v>
      </c>
      <c r="M407" s="135">
        <v>5.25</v>
      </c>
      <c r="N407" s="135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35">
        <v>0</v>
      </c>
      <c r="V407" s="135">
        <v>0</v>
      </c>
      <c r="W407" s="135">
        <v>0</v>
      </c>
      <c r="X407" s="123"/>
      <c r="Y407" s="123" t="s">
        <v>144</v>
      </c>
      <c r="Z407" s="123"/>
      <c r="AA407" s="124" t="s">
        <v>563</v>
      </c>
      <c r="AB407" s="135">
        <v>27.44</v>
      </c>
      <c r="AC407" s="136">
        <f>SUM(AC408:AC409)</f>
        <v>1</v>
      </c>
      <c r="AD407" s="136">
        <f t="shared" ref="AD407:BC407" si="61">SUM(AD408:AD409)</f>
        <v>0</v>
      </c>
      <c r="AE407" s="136">
        <f t="shared" si="61"/>
        <v>0</v>
      </c>
      <c r="AF407" s="136">
        <f t="shared" si="61"/>
        <v>0</v>
      </c>
      <c r="AG407" s="136">
        <f t="shared" si="61"/>
        <v>0</v>
      </c>
      <c r="AH407" s="136">
        <f t="shared" si="61"/>
        <v>0</v>
      </c>
      <c r="AI407" s="136">
        <f t="shared" si="61"/>
        <v>0</v>
      </c>
      <c r="AJ407" s="136">
        <f t="shared" si="61"/>
        <v>0</v>
      </c>
      <c r="AK407" s="136">
        <f t="shared" si="61"/>
        <v>0</v>
      </c>
      <c r="AL407" s="136">
        <f t="shared" si="61"/>
        <v>0</v>
      </c>
      <c r="AM407" s="136">
        <f t="shared" si="61"/>
        <v>0</v>
      </c>
      <c r="AN407" s="136">
        <f t="shared" si="61"/>
        <v>0.5</v>
      </c>
      <c r="AO407" s="136">
        <f t="shared" si="61"/>
        <v>0</v>
      </c>
      <c r="AP407" s="136">
        <f t="shared" si="61"/>
        <v>0</v>
      </c>
      <c r="AQ407" s="136">
        <f t="shared" si="61"/>
        <v>0</v>
      </c>
      <c r="AR407" s="136">
        <f t="shared" si="61"/>
        <v>0.5</v>
      </c>
      <c r="AS407" s="136">
        <f t="shared" si="61"/>
        <v>0</v>
      </c>
      <c r="AT407" s="136">
        <f t="shared" si="61"/>
        <v>0</v>
      </c>
      <c r="AU407" s="136">
        <f t="shared" si="61"/>
        <v>0</v>
      </c>
      <c r="AV407" s="136">
        <f t="shared" si="61"/>
        <v>0</v>
      </c>
      <c r="AW407" s="136">
        <f t="shared" si="61"/>
        <v>0</v>
      </c>
      <c r="AX407" s="136">
        <f t="shared" si="61"/>
        <v>10.98</v>
      </c>
      <c r="AY407" s="136">
        <f t="shared" si="61"/>
        <v>0</v>
      </c>
      <c r="AZ407" s="136">
        <f t="shared" si="61"/>
        <v>1</v>
      </c>
      <c r="BA407" s="136">
        <f t="shared" si="61"/>
        <v>10.56</v>
      </c>
      <c r="BB407" s="136">
        <f t="shared" si="61"/>
        <v>0</v>
      </c>
      <c r="BC407" s="136">
        <f t="shared" si="61"/>
        <v>2.9</v>
      </c>
      <c r="BD407" s="135">
        <v>4.82</v>
      </c>
      <c r="BE407" s="135">
        <v>3.05</v>
      </c>
      <c r="BF407" s="135">
        <v>3.05</v>
      </c>
      <c r="BG407" s="135">
        <v>0</v>
      </c>
      <c r="BH407" s="135">
        <v>0</v>
      </c>
      <c r="BI407" s="135">
        <v>0</v>
      </c>
      <c r="BJ407" s="135">
        <v>1.76</v>
      </c>
      <c r="BK407" s="135">
        <v>0</v>
      </c>
      <c r="BL407" s="135">
        <v>0</v>
      </c>
      <c r="BM407" s="135">
        <v>0</v>
      </c>
      <c r="BN407" s="135">
        <v>0</v>
      </c>
      <c r="BO407" s="135">
        <v>0</v>
      </c>
      <c r="BP407" s="135">
        <v>0</v>
      </c>
      <c r="BQ407" s="135">
        <v>0</v>
      </c>
      <c r="BR407" s="135">
        <v>200.3</v>
      </c>
      <c r="BS407" s="135">
        <v>1517.27</v>
      </c>
      <c r="BT407" s="135">
        <v>1854.04</v>
      </c>
    </row>
    <row r="408" spans="1:72" ht="17.25" customHeight="1">
      <c r="A408" s="123" t="s">
        <v>564</v>
      </c>
      <c r="B408" s="123" t="s">
        <v>146</v>
      </c>
      <c r="C408" s="123" t="s">
        <v>137</v>
      </c>
      <c r="D408" s="124" t="s">
        <v>141</v>
      </c>
      <c r="E408" s="135">
        <v>136.47</v>
      </c>
      <c r="F408" s="135">
        <v>104.21</v>
      </c>
      <c r="G408" s="135">
        <v>62.96</v>
      </c>
      <c r="H408" s="135">
        <v>36</v>
      </c>
      <c r="I408" s="135">
        <v>36</v>
      </c>
      <c r="J408" s="135">
        <v>0</v>
      </c>
      <c r="K408" s="135">
        <v>0</v>
      </c>
      <c r="L408" s="135">
        <v>0</v>
      </c>
      <c r="M408" s="135">
        <v>5.25</v>
      </c>
      <c r="N408" s="135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35">
        <v>0</v>
      </c>
      <c r="V408" s="135">
        <v>0</v>
      </c>
      <c r="W408" s="135">
        <v>0</v>
      </c>
      <c r="X408" s="123" t="s">
        <v>564</v>
      </c>
      <c r="Y408" s="123" t="s">
        <v>146</v>
      </c>
      <c r="Z408" s="123" t="s">
        <v>137</v>
      </c>
      <c r="AA408" s="124" t="s">
        <v>141</v>
      </c>
      <c r="AB408" s="135">
        <v>27.44</v>
      </c>
      <c r="AC408" s="131">
        <v>1</v>
      </c>
      <c r="AD408" s="132">
        <v>0</v>
      </c>
      <c r="AE408" s="133">
        <v>0</v>
      </c>
      <c r="AF408" s="133">
        <v>0</v>
      </c>
      <c r="AG408" s="132">
        <v>0</v>
      </c>
      <c r="AH408" s="132">
        <v>0</v>
      </c>
      <c r="AI408" s="132">
        <v>0</v>
      </c>
      <c r="AJ408" s="132">
        <v>0</v>
      </c>
      <c r="AK408" s="132">
        <v>0</v>
      </c>
      <c r="AL408" s="132">
        <v>0</v>
      </c>
      <c r="AM408" s="133">
        <v>0</v>
      </c>
      <c r="AN408" s="132">
        <v>0.5</v>
      </c>
      <c r="AO408" s="132">
        <v>0</v>
      </c>
      <c r="AP408" s="132">
        <v>0</v>
      </c>
      <c r="AQ408" s="132">
        <v>0</v>
      </c>
      <c r="AR408" s="132">
        <v>0.5</v>
      </c>
      <c r="AS408" s="133">
        <v>0</v>
      </c>
      <c r="AT408" s="133">
        <v>0</v>
      </c>
      <c r="AU408" s="133">
        <v>0</v>
      </c>
      <c r="AV408" s="132">
        <v>0</v>
      </c>
      <c r="AW408" s="133">
        <v>0</v>
      </c>
      <c r="AX408" s="132">
        <v>10.98</v>
      </c>
      <c r="AY408" s="132">
        <v>0</v>
      </c>
      <c r="AZ408" s="132">
        <v>1</v>
      </c>
      <c r="BA408" s="132">
        <v>10.56</v>
      </c>
      <c r="BB408" s="132">
        <v>0</v>
      </c>
      <c r="BC408" s="132">
        <v>2.9</v>
      </c>
      <c r="BD408" s="135">
        <v>4.82</v>
      </c>
      <c r="BE408" s="135">
        <v>3.05</v>
      </c>
      <c r="BF408" s="135">
        <v>3.05</v>
      </c>
      <c r="BG408" s="135">
        <v>0</v>
      </c>
      <c r="BH408" s="135">
        <v>0</v>
      </c>
      <c r="BI408" s="135">
        <v>0</v>
      </c>
      <c r="BJ408" s="135">
        <v>1.76</v>
      </c>
      <c r="BK408" s="135">
        <v>0</v>
      </c>
      <c r="BL408" s="135">
        <v>0</v>
      </c>
      <c r="BM408" s="135">
        <v>0</v>
      </c>
      <c r="BN408" s="135">
        <v>0</v>
      </c>
      <c r="BO408" s="135">
        <v>0</v>
      </c>
      <c r="BP408" s="135">
        <v>0</v>
      </c>
      <c r="BQ408" s="135">
        <v>0</v>
      </c>
      <c r="BR408" s="135">
        <v>79</v>
      </c>
      <c r="BS408" s="135">
        <v>0</v>
      </c>
      <c r="BT408" s="135">
        <v>215.47</v>
      </c>
    </row>
    <row r="409" spans="1:72" ht="17.25" customHeight="1">
      <c r="A409" s="123" t="s">
        <v>564</v>
      </c>
      <c r="B409" s="123" t="s">
        <v>146</v>
      </c>
      <c r="C409" s="123" t="s">
        <v>153</v>
      </c>
      <c r="D409" s="124" t="s">
        <v>565</v>
      </c>
      <c r="E409" s="135">
        <v>0</v>
      </c>
      <c r="F409" s="135">
        <v>0</v>
      </c>
      <c r="G409" s="135">
        <v>0</v>
      </c>
      <c r="H409" s="135">
        <v>0</v>
      </c>
      <c r="I409" s="135">
        <v>0</v>
      </c>
      <c r="J409" s="135">
        <v>0</v>
      </c>
      <c r="K409" s="135">
        <v>0</v>
      </c>
      <c r="L409" s="135">
        <v>0</v>
      </c>
      <c r="M409" s="135">
        <v>0</v>
      </c>
      <c r="N409" s="135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35">
        <v>0</v>
      </c>
      <c r="V409" s="135">
        <v>0</v>
      </c>
      <c r="W409" s="135">
        <v>0</v>
      </c>
      <c r="X409" s="123" t="s">
        <v>564</v>
      </c>
      <c r="Y409" s="123" t="s">
        <v>146</v>
      </c>
      <c r="Z409" s="123" t="s">
        <v>153</v>
      </c>
      <c r="AA409" s="124" t="s">
        <v>565</v>
      </c>
      <c r="AB409" s="135">
        <v>0</v>
      </c>
      <c r="AC409" s="136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>
        <v>0</v>
      </c>
      <c r="BE409" s="135">
        <v>0</v>
      </c>
      <c r="BF409" s="135">
        <v>0</v>
      </c>
      <c r="BG409" s="135">
        <v>0</v>
      </c>
      <c r="BH409" s="135">
        <v>0</v>
      </c>
      <c r="BI409" s="135">
        <v>0</v>
      </c>
      <c r="BJ409" s="135">
        <v>0</v>
      </c>
      <c r="BK409" s="135">
        <v>0</v>
      </c>
      <c r="BL409" s="135">
        <v>0</v>
      </c>
      <c r="BM409" s="135">
        <v>0</v>
      </c>
      <c r="BN409" s="135">
        <v>0</v>
      </c>
      <c r="BO409" s="135">
        <v>0</v>
      </c>
      <c r="BP409" s="135">
        <v>0</v>
      </c>
      <c r="BQ409" s="135">
        <v>0</v>
      </c>
      <c r="BR409" s="135">
        <v>121.3</v>
      </c>
      <c r="BS409" s="135">
        <v>1517.27</v>
      </c>
      <c r="BT409" s="135">
        <v>1638.57</v>
      </c>
    </row>
    <row r="410" spans="1:72" ht="17.25" customHeight="1">
      <c r="A410" s="123"/>
      <c r="B410" s="123" t="s">
        <v>166</v>
      </c>
      <c r="C410" s="123"/>
      <c r="D410" s="124" t="s">
        <v>566</v>
      </c>
      <c r="E410" s="135">
        <v>0</v>
      </c>
      <c r="F410" s="135">
        <v>0</v>
      </c>
      <c r="G410" s="135">
        <v>0</v>
      </c>
      <c r="H410" s="135">
        <v>0</v>
      </c>
      <c r="I410" s="135">
        <v>0</v>
      </c>
      <c r="J410" s="135">
        <v>0</v>
      </c>
      <c r="K410" s="135">
        <v>0</v>
      </c>
      <c r="L410" s="135">
        <v>0</v>
      </c>
      <c r="M410" s="135">
        <v>0</v>
      </c>
      <c r="N410" s="135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5">
        <v>0</v>
      </c>
      <c r="V410" s="135">
        <v>0</v>
      </c>
      <c r="W410" s="135">
        <v>0</v>
      </c>
      <c r="X410" s="123"/>
      <c r="Y410" s="123" t="s">
        <v>166</v>
      </c>
      <c r="Z410" s="123"/>
      <c r="AA410" s="124" t="s">
        <v>566</v>
      </c>
      <c r="AB410" s="135">
        <v>0</v>
      </c>
      <c r="AC410" s="136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>
        <v>0</v>
      </c>
      <c r="BE410" s="135">
        <v>0</v>
      </c>
      <c r="BF410" s="135">
        <v>0</v>
      </c>
      <c r="BG410" s="135">
        <v>0</v>
      </c>
      <c r="BH410" s="135">
        <v>0</v>
      </c>
      <c r="BI410" s="135">
        <v>0</v>
      </c>
      <c r="BJ410" s="135">
        <v>0</v>
      </c>
      <c r="BK410" s="135">
        <v>0</v>
      </c>
      <c r="BL410" s="135">
        <v>0</v>
      </c>
      <c r="BM410" s="135">
        <v>0</v>
      </c>
      <c r="BN410" s="135">
        <v>0</v>
      </c>
      <c r="BO410" s="135">
        <v>0</v>
      </c>
      <c r="BP410" s="135">
        <v>0</v>
      </c>
      <c r="BQ410" s="135">
        <v>0</v>
      </c>
      <c r="BR410" s="135">
        <v>0</v>
      </c>
      <c r="BS410" s="135">
        <v>34</v>
      </c>
      <c r="BT410" s="135">
        <v>34</v>
      </c>
    </row>
    <row r="411" spans="1:72" ht="17.25" customHeight="1">
      <c r="A411" s="123" t="s">
        <v>564</v>
      </c>
      <c r="B411" s="123" t="s">
        <v>168</v>
      </c>
      <c r="C411" s="123" t="s">
        <v>153</v>
      </c>
      <c r="D411" s="124" t="s">
        <v>567</v>
      </c>
      <c r="E411" s="135">
        <v>0</v>
      </c>
      <c r="F411" s="135">
        <v>0</v>
      </c>
      <c r="G411" s="135">
        <v>0</v>
      </c>
      <c r="H411" s="135">
        <v>0</v>
      </c>
      <c r="I411" s="135">
        <v>0</v>
      </c>
      <c r="J411" s="135">
        <v>0</v>
      </c>
      <c r="K411" s="135">
        <v>0</v>
      </c>
      <c r="L411" s="135">
        <v>0</v>
      </c>
      <c r="M411" s="135">
        <v>0</v>
      </c>
      <c r="N411" s="135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5">
        <v>0</v>
      </c>
      <c r="V411" s="135">
        <v>0</v>
      </c>
      <c r="W411" s="135">
        <v>0</v>
      </c>
      <c r="X411" s="123" t="s">
        <v>564</v>
      </c>
      <c r="Y411" s="123" t="s">
        <v>168</v>
      </c>
      <c r="Z411" s="123" t="s">
        <v>153</v>
      </c>
      <c r="AA411" s="124" t="s">
        <v>567</v>
      </c>
      <c r="AB411" s="135">
        <v>0</v>
      </c>
      <c r="AC411" s="136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>
        <v>0</v>
      </c>
      <c r="BE411" s="135">
        <v>0</v>
      </c>
      <c r="BF411" s="135">
        <v>0</v>
      </c>
      <c r="BG411" s="135">
        <v>0</v>
      </c>
      <c r="BH411" s="135">
        <v>0</v>
      </c>
      <c r="BI411" s="135">
        <v>0</v>
      </c>
      <c r="BJ411" s="135">
        <v>0</v>
      </c>
      <c r="BK411" s="135">
        <v>0</v>
      </c>
      <c r="BL411" s="135">
        <v>0</v>
      </c>
      <c r="BM411" s="135">
        <v>0</v>
      </c>
      <c r="BN411" s="135">
        <v>0</v>
      </c>
      <c r="BO411" s="135">
        <v>0</v>
      </c>
      <c r="BP411" s="135">
        <v>0</v>
      </c>
      <c r="BQ411" s="135">
        <v>0</v>
      </c>
      <c r="BR411" s="135">
        <v>0</v>
      </c>
      <c r="BS411" s="135">
        <v>34</v>
      </c>
      <c r="BT411" s="135">
        <v>34</v>
      </c>
    </row>
    <row r="412" spans="1:72" ht="17.25" customHeight="1">
      <c r="A412" s="123"/>
      <c r="B412" s="123" t="s">
        <v>153</v>
      </c>
      <c r="C412" s="123"/>
      <c r="D412" s="124" t="s">
        <v>568</v>
      </c>
      <c r="E412" s="135">
        <v>0</v>
      </c>
      <c r="F412" s="135">
        <v>0</v>
      </c>
      <c r="G412" s="135">
        <v>0</v>
      </c>
      <c r="H412" s="135">
        <v>0</v>
      </c>
      <c r="I412" s="135">
        <v>0</v>
      </c>
      <c r="J412" s="135">
        <v>0</v>
      </c>
      <c r="K412" s="135">
        <v>0</v>
      </c>
      <c r="L412" s="135">
        <v>0</v>
      </c>
      <c r="M412" s="135">
        <v>0</v>
      </c>
      <c r="N412" s="135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35">
        <v>0</v>
      </c>
      <c r="V412" s="135">
        <v>0</v>
      </c>
      <c r="W412" s="135">
        <v>0</v>
      </c>
      <c r="X412" s="123"/>
      <c r="Y412" s="123" t="s">
        <v>153</v>
      </c>
      <c r="Z412" s="123"/>
      <c r="AA412" s="124" t="s">
        <v>568</v>
      </c>
      <c r="AB412" s="135">
        <v>0</v>
      </c>
      <c r="AC412" s="136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>
        <v>0</v>
      </c>
      <c r="BE412" s="135">
        <v>0</v>
      </c>
      <c r="BF412" s="135">
        <v>0</v>
      </c>
      <c r="BG412" s="135">
        <v>0</v>
      </c>
      <c r="BH412" s="135">
        <v>0</v>
      </c>
      <c r="BI412" s="135">
        <v>0</v>
      </c>
      <c r="BJ412" s="135">
        <v>0</v>
      </c>
      <c r="BK412" s="135">
        <v>0</v>
      </c>
      <c r="BL412" s="135">
        <v>0</v>
      </c>
      <c r="BM412" s="135">
        <v>0</v>
      </c>
      <c r="BN412" s="135">
        <v>0</v>
      </c>
      <c r="BO412" s="135">
        <v>0</v>
      </c>
      <c r="BP412" s="135">
        <v>0</v>
      </c>
      <c r="BQ412" s="135">
        <v>0</v>
      </c>
      <c r="BR412" s="135">
        <v>0</v>
      </c>
      <c r="BS412" s="135">
        <v>300</v>
      </c>
      <c r="BT412" s="135">
        <v>300</v>
      </c>
    </row>
    <row r="413" spans="1:72" ht="17.25" customHeight="1">
      <c r="A413" s="123" t="s">
        <v>564</v>
      </c>
      <c r="B413" s="123" t="s">
        <v>259</v>
      </c>
      <c r="C413" s="123" t="s">
        <v>153</v>
      </c>
      <c r="D413" s="124" t="s">
        <v>569</v>
      </c>
      <c r="E413" s="135">
        <v>0</v>
      </c>
      <c r="F413" s="135">
        <v>0</v>
      </c>
      <c r="G413" s="135">
        <v>0</v>
      </c>
      <c r="H413" s="135">
        <v>0</v>
      </c>
      <c r="I413" s="135">
        <v>0</v>
      </c>
      <c r="J413" s="135">
        <v>0</v>
      </c>
      <c r="K413" s="135">
        <v>0</v>
      </c>
      <c r="L413" s="135">
        <v>0</v>
      </c>
      <c r="M413" s="135">
        <v>0</v>
      </c>
      <c r="N413" s="135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5">
        <v>0</v>
      </c>
      <c r="V413" s="135">
        <v>0</v>
      </c>
      <c r="W413" s="135">
        <v>0</v>
      </c>
      <c r="X413" s="123" t="s">
        <v>564</v>
      </c>
      <c r="Y413" s="123" t="s">
        <v>259</v>
      </c>
      <c r="Z413" s="123" t="s">
        <v>153</v>
      </c>
      <c r="AA413" s="124" t="s">
        <v>569</v>
      </c>
      <c r="AB413" s="135">
        <v>0</v>
      </c>
      <c r="AC413" s="136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>
        <v>0</v>
      </c>
      <c r="BE413" s="135">
        <v>0</v>
      </c>
      <c r="BF413" s="135">
        <v>0</v>
      </c>
      <c r="BG413" s="135">
        <v>0</v>
      </c>
      <c r="BH413" s="135">
        <v>0</v>
      </c>
      <c r="BI413" s="135">
        <v>0</v>
      </c>
      <c r="BJ413" s="135">
        <v>0</v>
      </c>
      <c r="BK413" s="135">
        <v>0</v>
      </c>
      <c r="BL413" s="135">
        <v>0</v>
      </c>
      <c r="BM413" s="135">
        <v>0</v>
      </c>
      <c r="BN413" s="135">
        <v>0</v>
      </c>
      <c r="BO413" s="135">
        <v>0</v>
      </c>
      <c r="BP413" s="135">
        <v>0</v>
      </c>
      <c r="BQ413" s="135">
        <v>0</v>
      </c>
      <c r="BR413" s="135">
        <v>0</v>
      </c>
      <c r="BS413" s="135">
        <v>300</v>
      </c>
      <c r="BT413" s="135">
        <v>300</v>
      </c>
    </row>
    <row r="414" spans="1:72" ht="17.25" customHeight="1">
      <c r="A414" s="123" t="s">
        <v>570</v>
      </c>
      <c r="B414" s="123"/>
      <c r="C414" s="123"/>
      <c r="D414" s="124" t="s">
        <v>571</v>
      </c>
      <c r="E414" s="135">
        <v>0</v>
      </c>
      <c r="F414" s="135">
        <v>0</v>
      </c>
      <c r="G414" s="135">
        <v>0</v>
      </c>
      <c r="H414" s="135">
        <v>0</v>
      </c>
      <c r="I414" s="135">
        <v>0</v>
      </c>
      <c r="J414" s="135">
        <v>0</v>
      </c>
      <c r="K414" s="135">
        <v>0</v>
      </c>
      <c r="L414" s="135">
        <v>0</v>
      </c>
      <c r="M414" s="135">
        <v>0</v>
      </c>
      <c r="N414" s="135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35">
        <v>0</v>
      </c>
      <c r="V414" s="135">
        <v>0</v>
      </c>
      <c r="W414" s="135">
        <v>0</v>
      </c>
      <c r="X414" s="123" t="s">
        <v>570</v>
      </c>
      <c r="Y414" s="123"/>
      <c r="Z414" s="123"/>
      <c r="AA414" s="124" t="s">
        <v>571</v>
      </c>
      <c r="AB414" s="135">
        <v>0</v>
      </c>
      <c r="AC414" s="136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>
        <v>0</v>
      </c>
      <c r="BE414" s="135">
        <v>0</v>
      </c>
      <c r="BF414" s="135">
        <v>0</v>
      </c>
      <c r="BG414" s="135">
        <v>0</v>
      </c>
      <c r="BH414" s="135">
        <v>0</v>
      </c>
      <c r="BI414" s="135">
        <v>0</v>
      </c>
      <c r="BJ414" s="135">
        <v>0</v>
      </c>
      <c r="BK414" s="135">
        <v>0</v>
      </c>
      <c r="BL414" s="135">
        <v>0</v>
      </c>
      <c r="BM414" s="135">
        <v>0</v>
      </c>
      <c r="BN414" s="135">
        <v>0</v>
      </c>
      <c r="BO414" s="135">
        <v>0</v>
      </c>
      <c r="BP414" s="135">
        <v>0</v>
      </c>
      <c r="BQ414" s="135">
        <v>0</v>
      </c>
      <c r="BR414" s="135">
        <v>0</v>
      </c>
      <c r="BS414" s="135">
        <v>20</v>
      </c>
      <c r="BT414" s="135">
        <v>20</v>
      </c>
    </row>
    <row r="415" spans="1:72" ht="17.25" customHeight="1">
      <c r="A415" s="123"/>
      <c r="B415" s="123" t="s">
        <v>148</v>
      </c>
      <c r="C415" s="123"/>
      <c r="D415" s="124" t="s">
        <v>572</v>
      </c>
      <c r="E415" s="135">
        <v>0</v>
      </c>
      <c r="F415" s="135">
        <v>0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35">
        <v>0</v>
      </c>
      <c r="V415" s="135">
        <v>0</v>
      </c>
      <c r="W415" s="135">
        <v>0</v>
      </c>
      <c r="X415" s="123"/>
      <c r="Y415" s="123" t="s">
        <v>148</v>
      </c>
      <c r="Z415" s="123"/>
      <c r="AA415" s="124" t="s">
        <v>572</v>
      </c>
      <c r="AB415" s="135">
        <v>0</v>
      </c>
      <c r="AC415" s="136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>
        <v>0</v>
      </c>
      <c r="BE415" s="135">
        <v>0</v>
      </c>
      <c r="BF415" s="135">
        <v>0</v>
      </c>
      <c r="BG415" s="135">
        <v>0</v>
      </c>
      <c r="BH415" s="135">
        <v>0</v>
      </c>
      <c r="BI415" s="135">
        <v>0</v>
      </c>
      <c r="BJ415" s="135">
        <v>0</v>
      </c>
      <c r="BK415" s="135">
        <v>0</v>
      </c>
      <c r="BL415" s="135">
        <v>0</v>
      </c>
      <c r="BM415" s="135">
        <v>0</v>
      </c>
      <c r="BN415" s="135">
        <v>0</v>
      </c>
      <c r="BO415" s="135">
        <v>0</v>
      </c>
      <c r="BP415" s="135">
        <v>0</v>
      </c>
      <c r="BQ415" s="135">
        <v>0</v>
      </c>
      <c r="BR415" s="135">
        <v>0</v>
      </c>
      <c r="BS415" s="135">
        <v>20</v>
      </c>
      <c r="BT415" s="135">
        <v>20</v>
      </c>
    </row>
    <row r="416" spans="1:72" ht="17.25" customHeight="1">
      <c r="A416" s="123" t="s">
        <v>573</v>
      </c>
      <c r="B416" s="123" t="s">
        <v>150</v>
      </c>
      <c r="C416" s="123" t="s">
        <v>153</v>
      </c>
      <c r="D416" s="124" t="s">
        <v>574</v>
      </c>
      <c r="E416" s="135">
        <v>0</v>
      </c>
      <c r="F416" s="135">
        <v>0</v>
      </c>
      <c r="G416" s="135">
        <v>0</v>
      </c>
      <c r="H416" s="135">
        <v>0</v>
      </c>
      <c r="I416" s="135">
        <v>0</v>
      </c>
      <c r="J416" s="135">
        <v>0</v>
      </c>
      <c r="K416" s="135">
        <v>0</v>
      </c>
      <c r="L416" s="135">
        <v>0</v>
      </c>
      <c r="M416" s="135">
        <v>0</v>
      </c>
      <c r="N416" s="135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35">
        <v>0</v>
      </c>
      <c r="V416" s="135">
        <v>0</v>
      </c>
      <c r="W416" s="135">
        <v>0</v>
      </c>
      <c r="X416" s="123" t="s">
        <v>573</v>
      </c>
      <c r="Y416" s="123" t="s">
        <v>150</v>
      </c>
      <c r="Z416" s="123" t="s">
        <v>153</v>
      </c>
      <c r="AA416" s="124" t="s">
        <v>574</v>
      </c>
      <c r="AB416" s="135">
        <v>0</v>
      </c>
      <c r="AC416" s="136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>
        <v>0</v>
      </c>
      <c r="BE416" s="135">
        <v>0</v>
      </c>
      <c r="BF416" s="135">
        <v>0</v>
      </c>
      <c r="BG416" s="135">
        <v>0</v>
      </c>
      <c r="BH416" s="135">
        <v>0</v>
      </c>
      <c r="BI416" s="135">
        <v>0</v>
      </c>
      <c r="BJ416" s="135">
        <v>0</v>
      </c>
      <c r="BK416" s="135">
        <v>0</v>
      </c>
      <c r="BL416" s="135">
        <v>0</v>
      </c>
      <c r="BM416" s="135">
        <v>0</v>
      </c>
      <c r="BN416" s="135">
        <v>0</v>
      </c>
      <c r="BO416" s="135">
        <v>0</v>
      </c>
      <c r="BP416" s="135">
        <v>0</v>
      </c>
      <c r="BQ416" s="135">
        <v>0</v>
      </c>
      <c r="BR416" s="135">
        <v>0</v>
      </c>
      <c r="BS416" s="135">
        <v>20</v>
      </c>
      <c r="BT416" s="135">
        <v>20</v>
      </c>
    </row>
    <row r="417" spans="1:72" ht="17.25" customHeight="1">
      <c r="A417" s="123" t="s">
        <v>575</v>
      </c>
      <c r="B417" s="123"/>
      <c r="C417" s="123"/>
      <c r="D417" s="124" t="s">
        <v>576</v>
      </c>
      <c r="E417" s="135">
        <v>1957.82</v>
      </c>
      <c r="F417" s="135">
        <v>1200.05</v>
      </c>
      <c r="G417" s="135">
        <v>722.97</v>
      </c>
      <c r="H417" s="135">
        <v>333.36</v>
      </c>
      <c r="I417" s="135">
        <v>310.95</v>
      </c>
      <c r="J417" s="135">
        <v>22.41</v>
      </c>
      <c r="K417" s="135">
        <v>0</v>
      </c>
      <c r="L417" s="135">
        <v>0</v>
      </c>
      <c r="M417" s="135">
        <v>60.25</v>
      </c>
      <c r="N417" s="135">
        <v>0</v>
      </c>
      <c r="O417" s="135">
        <v>83.48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0</v>
      </c>
      <c r="X417" s="123" t="s">
        <v>575</v>
      </c>
      <c r="Y417" s="123"/>
      <c r="Z417" s="123"/>
      <c r="AA417" s="124" t="s">
        <v>576</v>
      </c>
      <c r="AB417" s="135">
        <v>755.16</v>
      </c>
      <c r="AC417" s="136">
        <f>AC418+AC427</f>
        <v>166.4</v>
      </c>
      <c r="AD417" s="136">
        <f t="shared" ref="AD417:BC417" si="62">AD418+AD427</f>
        <v>35.5</v>
      </c>
      <c r="AE417" s="136">
        <f t="shared" si="62"/>
        <v>0</v>
      </c>
      <c r="AF417" s="136">
        <f t="shared" si="62"/>
        <v>0</v>
      </c>
      <c r="AG417" s="136">
        <f t="shared" si="62"/>
        <v>9.5</v>
      </c>
      <c r="AH417" s="136">
        <f t="shared" si="62"/>
        <v>0</v>
      </c>
      <c r="AI417" s="136">
        <f t="shared" si="62"/>
        <v>6</v>
      </c>
      <c r="AJ417" s="136">
        <f t="shared" si="62"/>
        <v>0</v>
      </c>
      <c r="AK417" s="136">
        <f t="shared" si="62"/>
        <v>22.28</v>
      </c>
      <c r="AL417" s="136">
        <f t="shared" si="62"/>
        <v>195.7</v>
      </c>
      <c r="AM417" s="136">
        <f t="shared" si="62"/>
        <v>0</v>
      </c>
      <c r="AN417" s="136">
        <f t="shared" si="62"/>
        <v>0</v>
      </c>
      <c r="AO417" s="136">
        <f t="shared" si="62"/>
        <v>0</v>
      </c>
      <c r="AP417" s="136">
        <f t="shared" si="62"/>
        <v>4.9000000000000004</v>
      </c>
      <c r="AQ417" s="136">
        <f t="shared" si="62"/>
        <v>4.9000000000000004</v>
      </c>
      <c r="AR417" s="136">
        <f t="shared" si="62"/>
        <v>5.58</v>
      </c>
      <c r="AS417" s="136">
        <f t="shared" si="62"/>
        <v>5</v>
      </c>
      <c r="AT417" s="136">
        <f t="shared" si="62"/>
        <v>0</v>
      </c>
      <c r="AU417" s="136">
        <f t="shared" si="62"/>
        <v>0</v>
      </c>
      <c r="AV417" s="136">
        <f t="shared" si="62"/>
        <v>15</v>
      </c>
      <c r="AW417" s="136">
        <f t="shared" si="62"/>
        <v>10</v>
      </c>
      <c r="AX417" s="136">
        <f t="shared" si="62"/>
        <v>16.920000000000002</v>
      </c>
      <c r="AY417" s="136">
        <f t="shared" si="62"/>
        <v>0</v>
      </c>
      <c r="AZ417" s="136">
        <f t="shared" si="62"/>
        <v>34.880000000000003</v>
      </c>
      <c r="BA417" s="136">
        <f t="shared" si="62"/>
        <v>112.06</v>
      </c>
      <c r="BB417" s="136">
        <f t="shared" si="62"/>
        <v>0</v>
      </c>
      <c r="BC417" s="136">
        <f t="shared" si="62"/>
        <v>110.54</v>
      </c>
      <c r="BD417" s="135">
        <v>2.61</v>
      </c>
      <c r="BE417" s="135">
        <v>0</v>
      </c>
      <c r="BF417" s="135">
        <v>0</v>
      </c>
      <c r="BG417" s="135">
        <v>0</v>
      </c>
      <c r="BH417" s="135">
        <v>0</v>
      </c>
      <c r="BI417" s="135">
        <v>0</v>
      </c>
      <c r="BJ417" s="135">
        <v>2.61</v>
      </c>
      <c r="BK417" s="135">
        <v>0</v>
      </c>
      <c r="BL417" s="135">
        <v>0</v>
      </c>
      <c r="BM417" s="135">
        <v>0</v>
      </c>
      <c r="BN417" s="135">
        <v>0</v>
      </c>
      <c r="BO417" s="135">
        <v>0</v>
      </c>
      <c r="BP417" s="135">
        <v>0</v>
      </c>
      <c r="BQ417" s="135">
        <v>0</v>
      </c>
      <c r="BR417" s="135">
        <v>323</v>
      </c>
      <c r="BS417" s="135">
        <v>310</v>
      </c>
      <c r="BT417" s="135">
        <v>2590.8200000000002</v>
      </c>
    </row>
    <row r="418" spans="1:72" ht="17.25" customHeight="1">
      <c r="A418" s="123"/>
      <c r="B418" s="123" t="s">
        <v>137</v>
      </c>
      <c r="C418" s="123"/>
      <c r="D418" s="124" t="s">
        <v>577</v>
      </c>
      <c r="E418" s="135">
        <v>1957.82</v>
      </c>
      <c r="F418" s="135">
        <v>1200.05</v>
      </c>
      <c r="G418" s="135">
        <v>722.97</v>
      </c>
      <c r="H418" s="135">
        <v>333.36</v>
      </c>
      <c r="I418" s="135">
        <v>310.95</v>
      </c>
      <c r="J418" s="135">
        <v>22.41</v>
      </c>
      <c r="K418" s="135">
        <v>0</v>
      </c>
      <c r="L418" s="135">
        <v>0</v>
      </c>
      <c r="M418" s="135">
        <v>60.25</v>
      </c>
      <c r="N418" s="135">
        <v>0</v>
      </c>
      <c r="O418" s="135">
        <v>83.48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35">
        <v>0</v>
      </c>
      <c r="V418" s="135">
        <v>0</v>
      </c>
      <c r="W418" s="135">
        <v>0</v>
      </c>
      <c r="X418" s="123"/>
      <c r="Y418" s="123" t="s">
        <v>137</v>
      </c>
      <c r="Z418" s="123"/>
      <c r="AA418" s="124" t="s">
        <v>577</v>
      </c>
      <c r="AB418" s="135">
        <v>755.16</v>
      </c>
      <c r="AC418" s="136">
        <f>SUM(AC419:AC426)</f>
        <v>166.4</v>
      </c>
      <c r="AD418" s="136">
        <f t="shared" ref="AD418:BC418" si="63">SUM(AD419:AD426)</f>
        <v>35.5</v>
      </c>
      <c r="AE418" s="136">
        <f t="shared" si="63"/>
        <v>0</v>
      </c>
      <c r="AF418" s="136">
        <f t="shared" si="63"/>
        <v>0</v>
      </c>
      <c r="AG418" s="136">
        <f t="shared" si="63"/>
        <v>9.5</v>
      </c>
      <c r="AH418" s="136">
        <f t="shared" si="63"/>
        <v>0</v>
      </c>
      <c r="AI418" s="136">
        <f t="shared" si="63"/>
        <v>6</v>
      </c>
      <c r="AJ418" s="136">
        <f t="shared" si="63"/>
        <v>0</v>
      </c>
      <c r="AK418" s="136">
        <f t="shared" si="63"/>
        <v>22.28</v>
      </c>
      <c r="AL418" s="136">
        <f t="shared" si="63"/>
        <v>195.7</v>
      </c>
      <c r="AM418" s="136">
        <f t="shared" si="63"/>
        <v>0</v>
      </c>
      <c r="AN418" s="136">
        <f t="shared" si="63"/>
        <v>0</v>
      </c>
      <c r="AO418" s="136">
        <f t="shared" si="63"/>
        <v>0</v>
      </c>
      <c r="AP418" s="136">
        <f t="shared" si="63"/>
        <v>4.9000000000000004</v>
      </c>
      <c r="AQ418" s="136">
        <f t="shared" si="63"/>
        <v>4.9000000000000004</v>
      </c>
      <c r="AR418" s="136">
        <f t="shared" si="63"/>
        <v>5.58</v>
      </c>
      <c r="AS418" s="136">
        <f t="shared" si="63"/>
        <v>5</v>
      </c>
      <c r="AT418" s="136">
        <f t="shared" si="63"/>
        <v>0</v>
      </c>
      <c r="AU418" s="136">
        <f t="shared" si="63"/>
        <v>0</v>
      </c>
      <c r="AV418" s="136">
        <f t="shared" si="63"/>
        <v>15</v>
      </c>
      <c r="AW418" s="136">
        <f t="shared" si="63"/>
        <v>10</v>
      </c>
      <c r="AX418" s="136">
        <f t="shared" si="63"/>
        <v>16.920000000000002</v>
      </c>
      <c r="AY418" s="136">
        <f t="shared" si="63"/>
        <v>0</v>
      </c>
      <c r="AZ418" s="136">
        <f t="shared" si="63"/>
        <v>34.880000000000003</v>
      </c>
      <c r="BA418" s="136">
        <f t="shared" si="63"/>
        <v>112.06</v>
      </c>
      <c r="BB418" s="136">
        <f t="shared" si="63"/>
        <v>0</v>
      </c>
      <c r="BC418" s="136">
        <f t="shared" si="63"/>
        <v>110.54</v>
      </c>
      <c r="BD418" s="135">
        <v>2.61</v>
      </c>
      <c r="BE418" s="135">
        <v>0</v>
      </c>
      <c r="BF418" s="135">
        <v>0</v>
      </c>
      <c r="BG418" s="135">
        <v>0</v>
      </c>
      <c r="BH418" s="135">
        <v>0</v>
      </c>
      <c r="BI418" s="135">
        <v>0</v>
      </c>
      <c r="BJ418" s="135">
        <v>2.61</v>
      </c>
      <c r="BK418" s="135">
        <v>0</v>
      </c>
      <c r="BL418" s="135">
        <v>0</v>
      </c>
      <c r="BM418" s="135">
        <v>0</v>
      </c>
      <c r="BN418" s="135">
        <v>0</v>
      </c>
      <c r="BO418" s="135">
        <v>0</v>
      </c>
      <c r="BP418" s="135">
        <v>0</v>
      </c>
      <c r="BQ418" s="135">
        <v>0</v>
      </c>
      <c r="BR418" s="135">
        <v>207</v>
      </c>
      <c r="BS418" s="135">
        <v>310</v>
      </c>
      <c r="BT418" s="135">
        <v>2474.8200000000002</v>
      </c>
    </row>
    <row r="419" spans="1:72" ht="17.25" customHeight="1">
      <c r="A419" s="123" t="s">
        <v>578</v>
      </c>
      <c r="B419" s="123" t="s">
        <v>140</v>
      </c>
      <c r="C419" s="123" t="s">
        <v>137</v>
      </c>
      <c r="D419" s="124" t="s">
        <v>141</v>
      </c>
      <c r="E419" s="135">
        <v>1499.97</v>
      </c>
      <c r="F419" s="135">
        <v>931.01</v>
      </c>
      <c r="G419" s="135">
        <v>551.66999999999996</v>
      </c>
      <c r="H419" s="135">
        <v>333.36</v>
      </c>
      <c r="I419" s="135">
        <v>310.95</v>
      </c>
      <c r="J419" s="135">
        <v>22.41</v>
      </c>
      <c r="K419" s="135">
        <v>0</v>
      </c>
      <c r="L419" s="135">
        <v>0</v>
      </c>
      <c r="M419" s="135">
        <v>45.97</v>
      </c>
      <c r="N419" s="135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35">
        <v>0</v>
      </c>
      <c r="V419" s="135">
        <v>0</v>
      </c>
      <c r="W419" s="135">
        <v>0</v>
      </c>
      <c r="X419" s="123" t="s">
        <v>578</v>
      </c>
      <c r="Y419" s="123" t="s">
        <v>140</v>
      </c>
      <c r="Z419" s="123" t="s">
        <v>137</v>
      </c>
      <c r="AA419" s="124" t="s">
        <v>141</v>
      </c>
      <c r="AB419" s="135">
        <v>566.36</v>
      </c>
      <c r="AC419" s="131">
        <v>130</v>
      </c>
      <c r="AD419" s="132">
        <v>25</v>
      </c>
      <c r="AE419" s="133">
        <v>0</v>
      </c>
      <c r="AF419" s="133">
        <v>0</v>
      </c>
      <c r="AG419" s="132">
        <v>7.5</v>
      </c>
      <c r="AH419" s="132">
        <v>0</v>
      </c>
      <c r="AI419" s="132">
        <v>5</v>
      </c>
      <c r="AJ419" s="132">
        <v>0</v>
      </c>
      <c r="AK419" s="132">
        <v>22.28</v>
      </c>
      <c r="AL419" s="132">
        <v>155</v>
      </c>
      <c r="AM419" s="133">
        <v>0</v>
      </c>
      <c r="AN419" s="132">
        <v>0</v>
      </c>
      <c r="AO419" s="132">
        <v>0</v>
      </c>
      <c r="AP419" s="132">
        <v>0</v>
      </c>
      <c r="AQ419" s="132">
        <v>0</v>
      </c>
      <c r="AR419" s="132">
        <v>0</v>
      </c>
      <c r="AS419" s="133">
        <v>0</v>
      </c>
      <c r="AT419" s="133">
        <v>0</v>
      </c>
      <c r="AU419" s="133">
        <v>0</v>
      </c>
      <c r="AV419" s="132">
        <v>0</v>
      </c>
      <c r="AW419" s="133">
        <v>0</v>
      </c>
      <c r="AX419" s="132">
        <v>0</v>
      </c>
      <c r="AY419" s="132">
        <v>0</v>
      </c>
      <c r="AZ419" s="132">
        <v>34.880000000000003</v>
      </c>
      <c r="BA419" s="132">
        <v>91.58</v>
      </c>
      <c r="BB419" s="132">
        <v>0</v>
      </c>
      <c r="BC419" s="132">
        <v>95.12</v>
      </c>
      <c r="BD419" s="135">
        <v>2.61</v>
      </c>
      <c r="BE419" s="135">
        <v>0</v>
      </c>
      <c r="BF419" s="135">
        <v>0</v>
      </c>
      <c r="BG419" s="135">
        <v>0</v>
      </c>
      <c r="BH419" s="135">
        <v>0</v>
      </c>
      <c r="BI419" s="135">
        <v>0</v>
      </c>
      <c r="BJ419" s="135">
        <v>2.61</v>
      </c>
      <c r="BK419" s="135">
        <v>0</v>
      </c>
      <c r="BL419" s="135">
        <v>0</v>
      </c>
      <c r="BM419" s="135">
        <v>0</v>
      </c>
      <c r="BN419" s="135">
        <v>0</v>
      </c>
      <c r="BO419" s="135">
        <v>0</v>
      </c>
      <c r="BP419" s="135">
        <v>0</v>
      </c>
      <c r="BQ419" s="135">
        <v>0</v>
      </c>
      <c r="BR419" s="135">
        <v>56</v>
      </c>
      <c r="BS419" s="135">
        <v>0</v>
      </c>
      <c r="BT419" s="135">
        <v>1555.97</v>
      </c>
    </row>
    <row r="420" spans="1:72" ht="17.25" customHeight="1">
      <c r="A420" s="123" t="s">
        <v>578</v>
      </c>
      <c r="B420" s="123" t="s">
        <v>140</v>
      </c>
      <c r="C420" s="123" t="s">
        <v>166</v>
      </c>
      <c r="D420" s="124" t="s">
        <v>579</v>
      </c>
      <c r="E420" s="135">
        <v>0</v>
      </c>
      <c r="F420" s="135">
        <v>0</v>
      </c>
      <c r="G420" s="135">
        <v>0</v>
      </c>
      <c r="H420" s="135">
        <v>0</v>
      </c>
      <c r="I420" s="135">
        <v>0</v>
      </c>
      <c r="J420" s="135">
        <v>0</v>
      </c>
      <c r="K420" s="135">
        <v>0</v>
      </c>
      <c r="L420" s="135">
        <v>0</v>
      </c>
      <c r="M420" s="135">
        <v>0</v>
      </c>
      <c r="N420" s="135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35">
        <v>0</v>
      </c>
      <c r="V420" s="135">
        <v>0</v>
      </c>
      <c r="W420" s="135">
        <v>0</v>
      </c>
      <c r="X420" s="123" t="s">
        <v>578</v>
      </c>
      <c r="Y420" s="123" t="s">
        <v>140</v>
      </c>
      <c r="Z420" s="123" t="s">
        <v>166</v>
      </c>
      <c r="AA420" s="124" t="s">
        <v>579</v>
      </c>
      <c r="AB420" s="135">
        <v>0</v>
      </c>
      <c r="AC420" s="136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>
        <v>0</v>
      </c>
      <c r="BE420" s="135">
        <v>0</v>
      </c>
      <c r="BF420" s="135">
        <v>0</v>
      </c>
      <c r="BG420" s="135">
        <v>0</v>
      </c>
      <c r="BH420" s="135">
        <v>0</v>
      </c>
      <c r="BI420" s="135">
        <v>0</v>
      </c>
      <c r="BJ420" s="135">
        <v>0</v>
      </c>
      <c r="BK420" s="135">
        <v>0</v>
      </c>
      <c r="BL420" s="135">
        <v>0</v>
      </c>
      <c r="BM420" s="135">
        <v>0</v>
      </c>
      <c r="BN420" s="135">
        <v>0</v>
      </c>
      <c r="BO420" s="135">
        <v>0</v>
      </c>
      <c r="BP420" s="135">
        <v>0</v>
      </c>
      <c r="BQ420" s="135">
        <v>0</v>
      </c>
      <c r="BR420" s="135">
        <v>0</v>
      </c>
      <c r="BS420" s="135">
        <v>15</v>
      </c>
      <c r="BT420" s="135">
        <v>15</v>
      </c>
    </row>
    <row r="421" spans="1:72" ht="17.25" customHeight="1">
      <c r="A421" s="123" t="s">
        <v>578</v>
      </c>
      <c r="B421" s="123" t="s">
        <v>140</v>
      </c>
      <c r="C421" s="123" t="s">
        <v>302</v>
      </c>
      <c r="D421" s="124" t="s">
        <v>580</v>
      </c>
      <c r="E421" s="135">
        <v>0</v>
      </c>
      <c r="F421" s="135">
        <v>0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35">
        <v>0</v>
      </c>
      <c r="V421" s="135">
        <v>0</v>
      </c>
      <c r="W421" s="135">
        <v>0</v>
      </c>
      <c r="X421" s="123" t="s">
        <v>578</v>
      </c>
      <c r="Y421" s="123" t="s">
        <v>140</v>
      </c>
      <c r="Z421" s="123" t="s">
        <v>302</v>
      </c>
      <c r="AA421" s="124" t="s">
        <v>580</v>
      </c>
      <c r="AB421" s="135">
        <v>0</v>
      </c>
      <c r="AC421" s="136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>
        <v>0</v>
      </c>
      <c r="BE421" s="135">
        <v>0</v>
      </c>
      <c r="BF421" s="135">
        <v>0</v>
      </c>
      <c r="BG421" s="135">
        <v>0</v>
      </c>
      <c r="BH421" s="135">
        <v>0</v>
      </c>
      <c r="BI421" s="135">
        <v>0</v>
      </c>
      <c r="BJ421" s="135">
        <v>0</v>
      </c>
      <c r="BK421" s="135">
        <v>0</v>
      </c>
      <c r="BL421" s="135">
        <v>0</v>
      </c>
      <c r="BM421" s="135">
        <v>0</v>
      </c>
      <c r="BN421" s="135">
        <v>0</v>
      </c>
      <c r="BO421" s="135">
        <v>0</v>
      </c>
      <c r="BP421" s="135">
        <v>0</v>
      </c>
      <c r="BQ421" s="135">
        <v>0</v>
      </c>
      <c r="BR421" s="135">
        <v>0</v>
      </c>
      <c r="BS421" s="135">
        <v>100</v>
      </c>
      <c r="BT421" s="135">
        <v>100</v>
      </c>
    </row>
    <row r="422" spans="1:72" ht="17.25" customHeight="1">
      <c r="A422" s="123" t="s">
        <v>578</v>
      </c>
      <c r="B422" s="123" t="s">
        <v>140</v>
      </c>
      <c r="C422" s="123" t="s">
        <v>235</v>
      </c>
      <c r="D422" s="124" t="s">
        <v>581</v>
      </c>
      <c r="E422" s="135">
        <v>35.58</v>
      </c>
      <c r="F422" s="135">
        <v>30.7</v>
      </c>
      <c r="G422" s="135">
        <v>19.62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1.63</v>
      </c>
      <c r="N422" s="135">
        <v>0</v>
      </c>
      <c r="O422" s="135">
        <v>9.4499999999999993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5">
        <v>0</v>
      </c>
      <c r="V422" s="135">
        <v>0</v>
      </c>
      <c r="W422" s="135">
        <v>0</v>
      </c>
      <c r="X422" s="123" t="s">
        <v>578</v>
      </c>
      <c r="Y422" s="123" t="s">
        <v>140</v>
      </c>
      <c r="Z422" s="123" t="s">
        <v>235</v>
      </c>
      <c r="AA422" s="124" t="s">
        <v>581</v>
      </c>
      <c r="AB422" s="135">
        <v>4.88</v>
      </c>
      <c r="AC422" s="131">
        <v>0.68</v>
      </c>
      <c r="AD422" s="132">
        <v>0</v>
      </c>
      <c r="AE422" s="133">
        <v>0</v>
      </c>
      <c r="AF422" s="133">
        <v>0</v>
      </c>
      <c r="AG422" s="132">
        <v>0</v>
      </c>
      <c r="AH422" s="132">
        <v>0</v>
      </c>
      <c r="AI422" s="132">
        <v>0</v>
      </c>
      <c r="AJ422" s="132">
        <v>0</v>
      </c>
      <c r="AK422" s="132">
        <v>0</v>
      </c>
      <c r="AL422" s="132">
        <v>0.4</v>
      </c>
      <c r="AM422" s="133">
        <v>0</v>
      </c>
      <c r="AN422" s="132">
        <v>0</v>
      </c>
      <c r="AO422" s="132">
        <v>0</v>
      </c>
      <c r="AP422" s="132">
        <v>0</v>
      </c>
      <c r="AQ422" s="132">
        <v>0</v>
      </c>
      <c r="AR422" s="132">
        <v>0.57999999999999996</v>
      </c>
      <c r="AS422" s="133">
        <v>0</v>
      </c>
      <c r="AT422" s="133">
        <v>0</v>
      </c>
      <c r="AU422" s="133">
        <v>0</v>
      </c>
      <c r="AV422" s="132">
        <v>0</v>
      </c>
      <c r="AW422" s="133">
        <v>0</v>
      </c>
      <c r="AX422" s="132">
        <v>1.5</v>
      </c>
      <c r="AY422" s="132">
        <v>0</v>
      </c>
      <c r="AZ422" s="132">
        <v>0</v>
      </c>
      <c r="BA422" s="132">
        <v>0.2</v>
      </c>
      <c r="BB422" s="132">
        <v>0</v>
      </c>
      <c r="BC422" s="132">
        <v>1.52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>
        <v>0</v>
      </c>
      <c r="BJ422" s="135">
        <v>0</v>
      </c>
      <c r="BK422" s="135">
        <v>0</v>
      </c>
      <c r="BL422" s="135">
        <v>0</v>
      </c>
      <c r="BM422" s="135">
        <v>0</v>
      </c>
      <c r="BN422" s="135">
        <v>0</v>
      </c>
      <c r="BO422" s="135">
        <v>0</v>
      </c>
      <c r="BP422" s="135">
        <v>0</v>
      </c>
      <c r="BQ422" s="135">
        <v>0</v>
      </c>
      <c r="BR422" s="135">
        <v>20</v>
      </c>
      <c r="BS422" s="135">
        <v>0</v>
      </c>
      <c r="BT422" s="135">
        <v>55.58</v>
      </c>
    </row>
    <row r="423" spans="1:72" ht="17.25" customHeight="1">
      <c r="A423" s="123" t="s">
        <v>578</v>
      </c>
      <c r="B423" s="123" t="s">
        <v>140</v>
      </c>
      <c r="C423" s="123" t="s">
        <v>181</v>
      </c>
      <c r="D423" s="124" t="s">
        <v>582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35">
        <v>0</v>
      </c>
      <c r="V423" s="135">
        <v>0</v>
      </c>
      <c r="W423" s="135">
        <v>0</v>
      </c>
      <c r="X423" s="123" t="s">
        <v>578</v>
      </c>
      <c r="Y423" s="123" t="s">
        <v>140</v>
      </c>
      <c r="Z423" s="123" t="s">
        <v>181</v>
      </c>
      <c r="AA423" s="124" t="s">
        <v>582</v>
      </c>
      <c r="AB423" s="135">
        <v>0</v>
      </c>
      <c r="AC423" s="136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>
        <v>0</v>
      </c>
      <c r="BJ423" s="135">
        <v>0</v>
      </c>
      <c r="BK423" s="135">
        <v>0</v>
      </c>
      <c r="BL423" s="135">
        <v>0</v>
      </c>
      <c r="BM423" s="135">
        <v>0</v>
      </c>
      <c r="BN423" s="135">
        <v>0</v>
      </c>
      <c r="BO423" s="135">
        <v>0</v>
      </c>
      <c r="BP423" s="135">
        <v>0</v>
      </c>
      <c r="BQ423" s="135">
        <v>0</v>
      </c>
      <c r="BR423" s="135">
        <v>20</v>
      </c>
      <c r="BS423" s="135">
        <v>0</v>
      </c>
      <c r="BT423" s="135">
        <v>20</v>
      </c>
    </row>
    <row r="424" spans="1:72" ht="17.25" customHeight="1">
      <c r="A424" s="123" t="s">
        <v>578</v>
      </c>
      <c r="B424" s="123" t="s">
        <v>140</v>
      </c>
      <c r="C424" s="123" t="s">
        <v>202</v>
      </c>
      <c r="D424" s="124" t="s">
        <v>583</v>
      </c>
      <c r="E424" s="135">
        <v>0</v>
      </c>
      <c r="F424" s="135">
        <v>0</v>
      </c>
      <c r="G424" s="135">
        <v>0</v>
      </c>
      <c r="H424" s="135">
        <v>0</v>
      </c>
      <c r="I424" s="135">
        <v>0</v>
      </c>
      <c r="J424" s="135">
        <v>0</v>
      </c>
      <c r="K424" s="135">
        <v>0</v>
      </c>
      <c r="L424" s="135">
        <v>0</v>
      </c>
      <c r="M424" s="135">
        <v>0</v>
      </c>
      <c r="N424" s="135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35">
        <v>0</v>
      </c>
      <c r="V424" s="135">
        <v>0</v>
      </c>
      <c r="W424" s="135">
        <v>0</v>
      </c>
      <c r="X424" s="123" t="s">
        <v>578</v>
      </c>
      <c r="Y424" s="123" t="s">
        <v>140</v>
      </c>
      <c r="Z424" s="123" t="s">
        <v>202</v>
      </c>
      <c r="AA424" s="124" t="s">
        <v>583</v>
      </c>
      <c r="AB424" s="135">
        <v>0</v>
      </c>
      <c r="AC424" s="136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>
        <v>0</v>
      </c>
      <c r="BJ424" s="135">
        <v>0</v>
      </c>
      <c r="BK424" s="135">
        <v>0</v>
      </c>
      <c r="BL424" s="135">
        <v>0</v>
      </c>
      <c r="BM424" s="135">
        <v>0</v>
      </c>
      <c r="BN424" s="135">
        <v>0</v>
      </c>
      <c r="BO424" s="135">
        <v>0</v>
      </c>
      <c r="BP424" s="135">
        <v>0</v>
      </c>
      <c r="BQ424" s="135">
        <v>0</v>
      </c>
      <c r="BR424" s="135">
        <v>0</v>
      </c>
      <c r="BS424" s="135">
        <v>80</v>
      </c>
      <c r="BT424" s="135">
        <v>80</v>
      </c>
    </row>
    <row r="425" spans="1:72" ht="17.25" customHeight="1">
      <c r="A425" s="123" t="s">
        <v>578</v>
      </c>
      <c r="B425" s="123" t="s">
        <v>140</v>
      </c>
      <c r="C425" s="123" t="s">
        <v>142</v>
      </c>
      <c r="D425" s="124" t="s">
        <v>143</v>
      </c>
      <c r="E425" s="135">
        <v>422.26</v>
      </c>
      <c r="F425" s="135">
        <v>238.34</v>
      </c>
      <c r="G425" s="135">
        <v>151.68</v>
      </c>
      <c r="H425" s="135">
        <v>0</v>
      </c>
      <c r="I425" s="135">
        <v>0</v>
      </c>
      <c r="J425" s="135">
        <v>0</v>
      </c>
      <c r="K425" s="135">
        <v>0</v>
      </c>
      <c r="L425" s="135">
        <v>0</v>
      </c>
      <c r="M425" s="135">
        <v>12.64</v>
      </c>
      <c r="N425" s="135">
        <v>0</v>
      </c>
      <c r="O425" s="135">
        <v>74.03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35">
        <v>0</v>
      </c>
      <c r="V425" s="135">
        <v>0</v>
      </c>
      <c r="W425" s="135">
        <v>0</v>
      </c>
      <c r="X425" s="123" t="s">
        <v>578</v>
      </c>
      <c r="Y425" s="123" t="s">
        <v>140</v>
      </c>
      <c r="Z425" s="123" t="s">
        <v>142</v>
      </c>
      <c r="AA425" s="124" t="s">
        <v>143</v>
      </c>
      <c r="AB425" s="135">
        <v>183.92</v>
      </c>
      <c r="AC425" s="131">
        <v>35.72</v>
      </c>
      <c r="AD425" s="132">
        <v>10.5</v>
      </c>
      <c r="AE425" s="133">
        <v>0</v>
      </c>
      <c r="AF425" s="133">
        <v>0</v>
      </c>
      <c r="AG425" s="132">
        <v>2</v>
      </c>
      <c r="AH425" s="132">
        <v>0</v>
      </c>
      <c r="AI425" s="132">
        <v>1</v>
      </c>
      <c r="AJ425" s="132">
        <v>0</v>
      </c>
      <c r="AK425" s="132">
        <v>0</v>
      </c>
      <c r="AL425" s="132">
        <v>40.299999999999997</v>
      </c>
      <c r="AM425" s="133">
        <v>0</v>
      </c>
      <c r="AN425" s="132">
        <v>0</v>
      </c>
      <c r="AO425" s="132">
        <v>0</v>
      </c>
      <c r="AP425" s="132">
        <v>4.9000000000000004</v>
      </c>
      <c r="AQ425" s="132">
        <v>4.9000000000000004</v>
      </c>
      <c r="AR425" s="132">
        <v>5</v>
      </c>
      <c r="AS425" s="133">
        <v>5</v>
      </c>
      <c r="AT425" s="133">
        <v>0</v>
      </c>
      <c r="AU425" s="133">
        <v>0</v>
      </c>
      <c r="AV425" s="132">
        <v>15</v>
      </c>
      <c r="AW425" s="133">
        <v>10</v>
      </c>
      <c r="AX425" s="132">
        <v>15.42</v>
      </c>
      <c r="AY425" s="132">
        <v>0</v>
      </c>
      <c r="AZ425" s="132">
        <v>0</v>
      </c>
      <c r="BA425" s="132">
        <v>20.28</v>
      </c>
      <c r="BB425" s="132">
        <v>0</v>
      </c>
      <c r="BC425" s="132">
        <v>13.9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>
        <v>0</v>
      </c>
      <c r="BJ425" s="135">
        <v>0</v>
      </c>
      <c r="BK425" s="135">
        <v>0</v>
      </c>
      <c r="BL425" s="135">
        <v>0</v>
      </c>
      <c r="BM425" s="135">
        <v>0</v>
      </c>
      <c r="BN425" s="135">
        <v>0</v>
      </c>
      <c r="BO425" s="135">
        <v>0</v>
      </c>
      <c r="BP425" s="135">
        <v>0</v>
      </c>
      <c r="BQ425" s="135">
        <v>0</v>
      </c>
      <c r="BR425" s="135">
        <v>96</v>
      </c>
      <c r="BS425" s="135">
        <v>0</v>
      </c>
      <c r="BT425" s="135">
        <v>518.26</v>
      </c>
    </row>
    <row r="426" spans="1:72" ht="17.25" customHeight="1">
      <c r="A426" s="123" t="s">
        <v>578</v>
      </c>
      <c r="B426" s="123" t="s">
        <v>140</v>
      </c>
      <c r="C426" s="123" t="s">
        <v>153</v>
      </c>
      <c r="D426" s="124" t="s">
        <v>584</v>
      </c>
      <c r="E426" s="135">
        <v>0</v>
      </c>
      <c r="F426" s="135">
        <v>0</v>
      </c>
      <c r="G426" s="135">
        <v>0</v>
      </c>
      <c r="H426" s="135">
        <v>0</v>
      </c>
      <c r="I426" s="135">
        <v>0</v>
      </c>
      <c r="J426" s="135">
        <v>0</v>
      </c>
      <c r="K426" s="135">
        <v>0</v>
      </c>
      <c r="L426" s="135">
        <v>0</v>
      </c>
      <c r="M426" s="135">
        <v>0</v>
      </c>
      <c r="N426" s="135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5">
        <v>0</v>
      </c>
      <c r="V426" s="135">
        <v>0</v>
      </c>
      <c r="W426" s="135">
        <v>0</v>
      </c>
      <c r="X426" s="123" t="s">
        <v>578</v>
      </c>
      <c r="Y426" s="123" t="s">
        <v>140</v>
      </c>
      <c r="Z426" s="123" t="s">
        <v>153</v>
      </c>
      <c r="AA426" s="124" t="s">
        <v>584</v>
      </c>
      <c r="AB426" s="135">
        <v>0</v>
      </c>
      <c r="AC426" s="136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>
        <v>0</v>
      </c>
      <c r="BJ426" s="135">
        <v>0</v>
      </c>
      <c r="BK426" s="135">
        <v>0</v>
      </c>
      <c r="BL426" s="135">
        <v>0</v>
      </c>
      <c r="BM426" s="135">
        <v>0</v>
      </c>
      <c r="BN426" s="135">
        <v>0</v>
      </c>
      <c r="BO426" s="135">
        <v>0</v>
      </c>
      <c r="BP426" s="135">
        <v>0</v>
      </c>
      <c r="BQ426" s="135">
        <v>0</v>
      </c>
      <c r="BR426" s="135">
        <v>15</v>
      </c>
      <c r="BS426" s="135">
        <v>115</v>
      </c>
      <c r="BT426" s="135">
        <v>130</v>
      </c>
    </row>
    <row r="427" spans="1:72" ht="17.25" customHeight="1">
      <c r="A427" s="123"/>
      <c r="B427" s="123" t="s">
        <v>159</v>
      </c>
      <c r="C427" s="123"/>
      <c r="D427" s="124" t="s">
        <v>585</v>
      </c>
      <c r="E427" s="135">
        <v>0</v>
      </c>
      <c r="F427" s="135">
        <v>0</v>
      </c>
      <c r="G427" s="135">
        <v>0</v>
      </c>
      <c r="H427" s="135">
        <v>0</v>
      </c>
      <c r="I427" s="135">
        <v>0</v>
      </c>
      <c r="J427" s="135">
        <v>0</v>
      </c>
      <c r="K427" s="135">
        <v>0</v>
      </c>
      <c r="L427" s="135">
        <v>0</v>
      </c>
      <c r="M427" s="135">
        <v>0</v>
      </c>
      <c r="N427" s="135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35">
        <v>0</v>
      </c>
      <c r="V427" s="135">
        <v>0</v>
      </c>
      <c r="W427" s="135">
        <v>0</v>
      </c>
      <c r="X427" s="123"/>
      <c r="Y427" s="123" t="s">
        <v>159</v>
      </c>
      <c r="Z427" s="123"/>
      <c r="AA427" s="124" t="s">
        <v>585</v>
      </c>
      <c r="AB427" s="135">
        <v>0</v>
      </c>
      <c r="AC427" s="136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>
        <v>0</v>
      </c>
      <c r="BE427" s="135">
        <v>0</v>
      </c>
      <c r="BF427" s="135">
        <v>0</v>
      </c>
      <c r="BG427" s="135">
        <v>0</v>
      </c>
      <c r="BH427" s="135">
        <v>0</v>
      </c>
      <c r="BI427" s="135">
        <v>0</v>
      </c>
      <c r="BJ427" s="135">
        <v>0</v>
      </c>
      <c r="BK427" s="135">
        <v>0</v>
      </c>
      <c r="BL427" s="135">
        <v>0</v>
      </c>
      <c r="BM427" s="135">
        <v>0</v>
      </c>
      <c r="BN427" s="135">
        <v>0</v>
      </c>
      <c r="BO427" s="135">
        <v>0</v>
      </c>
      <c r="BP427" s="135">
        <v>0</v>
      </c>
      <c r="BQ427" s="135">
        <v>0</v>
      </c>
      <c r="BR427" s="135">
        <v>116</v>
      </c>
      <c r="BS427" s="135">
        <v>0</v>
      </c>
      <c r="BT427" s="135">
        <v>116</v>
      </c>
    </row>
    <row r="428" spans="1:72" ht="17.25" customHeight="1">
      <c r="A428" s="123" t="s">
        <v>578</v>
      </c>
      <c r="B428" s="123" t="s">
        <v>161</v>
      </c>
      <c r="C428" s="123" t="s">
        <v>153</v>
      </c>
      <c r="D428" s="124" t="s">
        <v>586</v>
      </c>
      <c r="E428" s="135">
        <v>0</v>
      </c>
      <c r="F428" s="135">
        <v>0</v>
      </c>
      <c r="G428" s="135">
        <v>0</v>
      </c>
      <c r="H428" s="135">
        <v>0</v>
      </c>
      <c r="I428" s="135">
        <v>0</v>
      </c>
      <c r="J428" s="135">
        <v>0</v>
      </c>
      <c r="K428" s="135">
        <v>0</v>
      </c>
      <c r="L428" s="135">
        <v>0</v>
      </c>
      <c r="M428" s="135">
        <v>0</v>
      </c>
      <c r="N428" s="135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5">
        <v>0</v>
      </c>
      <c r="V428" s="135">
        <v>0</v>
      </c>
      <c r="W428" s="135">
        <v>0</v>
      </c>
      <c r="X428" s="123" t="s">
        <v>578</v>
      </c>
      <c r="Y428" s="123" t="s">
        <v>161</v>
      </c>
      <c r="Z428" s="123" t="s">
        <v>153</v>
      </c>
      <c r="AA428" s="124" t="s">
        <v>586</v>
      </c>
      <c r="AB428" s="135">
        <v>0</v>
      </c>
      <c r="AC428" s="136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>
        <v>0</v>
      </c>
      <c r="BE428" s="135">
        <v>0</v>
      </c>
      <c r="BF428" s="135">
        <v>0</v>
      </c>
      <c r="BG428" s="135">
        <v>0</v>
      </c>
      <c r="BH428" s="135">
        <v>0</v>
      </c>
      <c r="BI428" s="135">
        <v>0</v>
      </c>
      <c r="BJ428" s="135">
        <v>0</v>
      </c>
      <c r="BK428" s="135">
        <v>0</v>
      </c>
      <c r="BL428" s="135">
        <v>0</v>
      </c>
      <c r="BM428" s="135">
        <v>0</v>
      </c>
      <c r="BN428" s="135">
        <v>0</v>
      </c>
      <c r="BO428" s="135">
        <v>0</v>
      </c>
      <c r="BP428" s="135">
        <v>0</v>
      </c>
      <c r="BQ428" s="135">
        <v>0</v>
      </c>
      <c r="BR428" s="135">
        <v>116</v>
      </c>
      <c r="BS428" s="135">
        <v>0</v>
      </c>
      <c r="BT428" s="135">
        <v>116</v>
      </c>
    </row>
    <row r="429" spans="1:72" ht="17.25" customHeight="1">
      <c r="A429" s="123" t="s">
        <v>587</v>
      </c>
      <c r="B429" s="123"/>
      <c r="C429" s="123"/>
      <c r="D429" s="124" t="s">
        <v>588</v>
      </c>
      <c r="E429" s="135">
        <v>9581.57</v>
      </c>
      <c r="F429" s="135">
        <v>9542.61</v>
      </c>
      <c r="G429" s="135">
        <v>155.61000000000001</v>
      </c>
      <c r="H429" s="135">
        <v>0</v>
      </c>
      <c r="I429" s="135">
        <v>0</v>
      </c>
      <c r="J429" s="135">
        <v>0</v>
      </c>
      <c r="K429" s="135">
        <v>0</v>
      </c>
      <c r="L429" s="135">
        <v>0</v>
      </c>
      <c r="M429" s="135">
        <v>12.97</v>
      </c>
      <c r="N429" s="135">
        <v>0</v>
      </c>
      <c r="O429" s="135">
        <v>74.03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35">
        <v>9300</v>
      </c>
      <c r="V429" s="135">
        <v>0</v>
      </c>
      <c r="W429" s="135">
        <v>0</v>
      </c>
      <c r="X429" s="123" t="s">
        <v>587</v>
      </c>
      <c r="Y429" s="123"/>
      <c r="Z429" s="123"/>
      <c r="AA429" s="124" t="s">
        <v>588</v>
      </c>
      <c r="AB429" s="135">
        <v>38.159999999999997</v>
      </c>
      <c r="AC429" s="136">
        <f>AC430+AC434+AC436</f>
        <v>10</v>
      </c>
      <c r="AD429" s="136">
        <f t="shared" ref="AD429:BC429" si="64">AD430+AD434+AD436</f>
        <v>0.98</v>
      </c>
      <c r="AE429" s="136">
        <f t="shared" si="64"/>
        <v>0</v>
      </c>
      <c r="AF429" s="136">
        <f t="shared" si="64"/>
        <v>0</v>
      </c>
      <c r="AG429" s="136">
        <f t="shared" si="64"/>
        <v>0.5</v>
      </c>
      <c r="AH429" s="136">
        <f t="shared" si="64"/>
        <v>1.5</v>
      </c>
      <c r="AI429" s="136">
        <f t="shared" si="64"/>
        <v>1</v>
      </c>
      <c r="AJ429" s="136">
        <f t="shared" si="64"/>
        <v>0</v>
      </c>
      <c r="AK429" s="136">
        <f t="shared" si="64"/>
        <v>0</v>
      </c>
      <c r="AL429" s="136">
        <f t="shared" si="64"/>
        <v>2.5</v>
      </c>
      <c r="AM429" s="136">
        <f t="shared" si="64"/>
        <v>0</v>
      </c>
      <c r="AN429" s="136">
        <f t="shared" si="64"/>
        <v>0.3</v>
      </c>
      <c r="AO429" s="136">
        <f t="shared" si="64"/>
        <v>0</v>
      </c>
      <c r="AP429" s="136">
        <f t="shared" si="64"/>
        <v>0</v>
      </c>
      <c r="AQ429" s="136">
        <f t="shared" si="64"/>
        <v>0</v>
      </c>
      <c r="AR429" s="136">
        <f t="shared" si="64"/>
        <v>4.8</v>
      </c>
      <c r="AS429" s="136">
        <f t="shared" si="64"/>
        <v>0</v>
      </c>
      <c r="AT429" s="136">
        <f t="shared" si="64"/>
        <v>0</v>
      </c>
      <c r="AU429" s="136">
        <f t="shared" si="64"/>
        <v>0</v>
      </c>
      <c r="AV429" s="136">
        <f t="shared" si="64"/>
        <v>0</v>
      </c>
      <c r="AW429" s="136">
        <f t="shared" si="64"/>
        <v>1</v>
      </c>
      <c r="AX429" s="136">
        <f t="shared" si="64"/>
        <v>12.58</v>
      </c>
      <c r="AY429" s="136">
        <f t="shared" si="64"/>
        <v>0</v>
      </c>
      <c r="AZ429" s="136">
        <f t="shared" si="64"/>
        <v>0</v>
      </c>
      <c r="BA429" s="136">
        <f t="shared" si="64"/>
        <v>3</v>
      </c>
      <c r="BB429" s="136">
        <f t="shared" si="64"/>
        <v>0</v>
      </c>
      <c r="BC429" s="136">
        <f t="shared" si="64"/>
        <v>0</v>
      </c>
      <c r="BD429" s="135">
        <v>0.8</v>
      </c>
      <c r="BE429" s="135">
        <v>0</v>
      </c>
      <c r="BF429" s="135">
        <v>0</v>
      </c>
      <c r="BG429" s="135">
        <v>0</v>
      </c>
      <c r="BH429" s="135">
        <v>0</v>
      </c>
      <c r="BI429" s="135">
        <v>0</v>
      </c>
      <c r="BJ429" s="135">
        <v>0.8</v>
      </c>
      <c r="BK429" s="135">
        <v>0</v>
      </c>
      <c r="BL429" s="135">
        <v>0</v>
      </c>
      <c r="BM429" s="135">
        <v>0</v>
      </c>
      <c r="BN429" s="135">
        <v>0</v>
      </c>
      <c r="BO429" s="135">
        <v>0</v>
      </c>
      <c r="BP429" s="135">
        <v>0</v>
      </c>
      <c r="BQ429" s="135">
        <v>0</v>
      </c>
      <c r="BR429" s="135">
        <v>2122.65</v>
      </c>
      <c r="BS429" s="135">
        <v>9000</v>
      </c>
      <c r="BT429" s="135">
        <v>20704.22</v>
      </c>
    </row>
    <row r="430" spans="1:72" ht="17.25" customHeight="1">
      <c r="A430" s="123"/>
      <c r="B430" s="123" t="s">
        <v>137</v>
      </c>
      <c r="C430" s="123"/>
      <c r="D430" s="124" t="s">
        <v>589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135">
        <v>0</v>
      </c>
      <c r="K430" s="135">
        <v>0</v>
      </c>
      <c r="L430" s="135">
        <v>0</v>
      </c>
      <c r="M430" s="135">
        <v>0</v>
      </c>
      <c r="N430" s="135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35">
        <v>0</v>
      </c>
      <c r="V430" s="135">
        <v>0</v>
      </c>
      <c r="W430" s="135">
        <v>0</v>
      </c>
      <c r="X430" s="123"/>
      <c r="Y430" s="123" t="s">
        <v>137</v>
      </c>
      <c r="Z430" s="123"/>
      <c r="AA430" s="124" t="s">
        <v>589</v>
      </c>
      <c r="AB430" s="135">
        <v>0</v>
      </c>
      <c r="AC430" s="136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>
        <v>0</v>
      </c>
      <c r="BE430" s="135">
        <v>0</v>
      </c>
      <c r="BF430" s="135">
        <v>0</v>
      </c>
      <c r="BG430" s="135">
        <v>0</v>
      </c>
      <c r="BH430" s="135">
        <v>0</v>
      </c>
      <c r="BI430" s="135">
        <v>0</v>
      </c>
      <c r="BJ430" s="135">
        <v>0</v>
      </c>
      <c r="BK430" s="135">
        <v>0</v>
      </c>
      <c r="BL430" s="135">
        <v>0</v>
      </c>
      <c r="BM430" s="135">
        <v>0</v>
      </c>
      <c r="BN430" s="135">
        <v>0</v>
      </c>
      <c r="BO430" s="135">
        <v>0</v>
      </c>
      <c r="BP430" s="135">
        <v>0</v>
      </c>
      <c r="BQ430" s="135">
        <v>0</v>
      </c>
      <c r="BR430" s="135">
        <v>2082.65</v>
      </c>
      <c r="BS430" s="135">
        <v>9000</v>
      </c>
      <c r="BT430" s="135">
        <v>11082.65</v>
      </c>
    </row>
    <row r="431" spans="1:72" ht="17.25" customHeight="1">
      <c r="A431" s="123" t="s">
        <v>590</v>
      </c>
      <c r="B431" s="123" t="s">
        <v>140</v>
      </c>
      <c r="C431" s="123" t="s">
        <v>148</v>
      </c>
      <c r="D431" s="124" t="s">
        <v>591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23" t="s">
        <v>590</v>
      </c>
      <c r="Y431" s="123" t="s">
        <v>140</v>
      </c>
      <c r="Z431" s="123" t="s">
        <v>148</v>
      </c>
      <c r="AA431" s="124" t="s">
        <v>591</v>
      </c>
      <c r="AB431" s="135">
        <v>0</v>
      </c>
      <c r="AC431" s="136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>
        <v>0</v>
      </c>
      <c r="BE431" s="135">
        <v>0</v>
      </c>
      <c r="BF431" s="135">
        <v>0</v>
      </c>
      <c r="BG431" s="135">
        <v>0</v>
      </c>
      <c r="BH431" s="135">
        <v>0</v>
      </c>
      <c r="BI431" s="135">
        <v>0</v>
      </c>
      <c r="BJ431" s="135">
        <v>0</v>
      </c>
      <c r="BK431" s="135">
        <v>0</v>
      </c>
      <c r="BL431" s="135">
        <v>0</v>
      </c>
      <c r="BM431" s="135">
        <v>0</v>
      </c>
      <c r="BN431" s="135">
        <v>0</v>
      </c>
      <c r="BO431" s="135">
        <v>0</v>
      </c>
      <c r="BP431" s="135">
        <v>0</v>
      </c>
      <c r="BQ431" s="135">
        <v>0</v>
      </c>
      <c r="BR431" s="135">
        <v>0</v>
      </c>
      <c r="BS431" s="135">
        <v>496</v>
      </c>
      <c r="BT431" s="135">
        <v>496</v>
      </c>
    </row>
    <row r="432" spans="1:72" ht="17.25" customHeight="1">
      <c r="A432" s="123" t="s">
        <v>590</v>
      </c>
      <c r="B432" s="123" t="s">
        <v>140</v>
      </c>
      <c r="C432" s="123" t="s">
        <v>159</v>
      </c>
      <c r="D432" s="124" t="s">
        <v>592</v>
      </c>
      <c r="E432" s="135">
        <v>0</v>
      </c>
      <c r="F432" s="135">
        <v>0</v>
      </c>
      <c r="G432" s="135">
        <v>0</v>
      </c>
      <c r="H432" s="135">
        <v>0</v>
      </c>
      <c r="I432" s="135">
        <v>0</v>
      </c>
      <c r="J432" s="135">
        <v>0</v>
      </c>
      <c r="K432" s="135">
        <v>0</v>
      </c>
      <c r="L432" s="135">
        <v>0</v>
      </c>
      <c r="M432" s="135">
        <v>0</v>
      </c>
      <c r="N432" s="135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35">
        <v>0</v>
      </c>
      <c r="V432" s="135">
        <v>0</v>
      </c>
      <c r="W432" s="135">
        <v>0</v>
      </c>
      <c r="X432" s="123" t="s">
        <v>590</v>
      </c>
      <c r="Y432" s="123" t="s">
        <v>140</v>
      </c>
      <c r="Z432" s="123" t="s">
        <v>159</v>
      </c>
      <c r="AA432" s="124" t="s">
        <v>592</v>
      </c>
      <c r="AB432" s="135">
        <v>0</v>
      </c>
      <c r="AC432" s="136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>
        <v>0</v>
      </c>
      <c r="BE432" s="135">
        <v>0</v>
      </c>
      <c r="BF432" s="135">
        <v>0</v>
      </c>
      <c r="BG432" s="135">
        <v>0</v>
      </c>
      <c r="BH432" s="135">
        <v>0</v>
      </c>
      <c r="BI432" s="135">
        <v>0</v>
      </c>
      <c r="BJ432" s="135">
        <v>0</v>
      </c>
      <c r="BK432" s="135">
        <v>0</v>
      </c>
      <c r="BL432" s="135">
        <v>0</v>
      </c>
      <c r="BM432" s="135">
        <v>0</v>
      </c>
      <c r="BN432" s="135">
        <v>0</v>
      </c>
      <c r="BO432" s="135">
        <v>0</v>
      </c>
      <c r="BP432" s="135">
        <v>0</v>
      </c>
      <c r="BQ432" s="135">
        <v>0</v>
      </c>
      <c r="BR432" s="135">
        <v>2082.65</v>
      </c>
      <c r="BS432" s="135">
        <v>1100</v>
      </c>
      <c r="BT432" s="135">
        <v>3182.65</v>
      </c>
    </row>
    <row r="433" spans="1:72" ht="17.25" customHeight="1">
      <c r="A433" s="123" t="s">
        <v>590</v>
      </c>
      <c r="B433" s="123" t="s">
        <v>140</v>
      </c>
      <c r="C433" s="123" t="s">
        <v>153</v>
      </c>
      <c r="D433" s="124" t="s">
        <v>593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35">
        <v>0</v>
      </c>
      <c r="V433" s="135">
        <v>0</v>
      </c>
      <c r="W433" s="135">
        <v>0</v>
      </c>
      <c r="X433" s="123" t="s">
        <v>590</v>
      </c>
      <c r="Y433" s="123" t="s">
        <v>140</v>
      </c>
      <c r="Z433" s="123" t="s">
        <v>153</v>
      </c>
      <c r="AA433" s="124" t="s">
        <v>593</v>
      </c>
      <c r="AB433" s="135">
        <v>0</v>
      </c>
      <c r="AC433" s="136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>
        <v>0</v>
      </c>
      <c r="BE433" s="135">
        <v>0</v>
      </c>
      <c r="BF433" s="135">
        <v>0</v>
      </c>
      <c r="BG433" s="135">
        <v>0</v>
      </c>
      <c r="BH433" s="135">
        <v>0</v>
      </c>
      <c r="BI433" s="135">
        <v>0</v>
      </c>
      <c r="BJ433" s="135">
        <v>0</v>
      </c>
      <c r="BK433" s="135">
        <v>0</v>
      </c>
      <c r="BL433" s="135">
        <v>0</v>
      </c>
      <c r="BM433" s="135">
        <v>0</v>
      </c>
      <c r="BN433" s="135">
        <v>0</v>
      </c>
      <c r="BO433" s="135">
        <v>0</v>
      </c>
      <c r="BP433" s="135">
        <v>0</v>
      </c>
      <c r="BQ433" s="135">
        <v>0</v>
      </c>
      <c r="BR433" s="135">
        <v>0</v>
      </c>
      <c r="BS433" s="135">
        <v>7404</v>
      </c>
      <c r="BT433" s="135">
        <v>7404</v>
      </c>
    </row>
    <row r="434" spans="1:72" ht="17.25" customHeight="1">
      <c r="A434" s="123"/>
      <c r="B434" s="123" t="s">
        <v>144</v>
      </c>
      <c r="C434" s="123"/>
      <c r="D434" s="124" t="s">
        <v>594</v>
      </c>
      <c r="E434" s="135">
        <v>9300</v>
      </c>
      <c r="F434" s="135">
        <v>9300</v>
      </c>
      <c r="G434" s="135">
        <v>0</v>
      </c>
      <c r="H434" s="135">
        <v>0</v>
      </c>
      <c r="I434" s="135">
        <v>0</v>
      </c>
      <c r="J434" s="135">
        <v>0</v>
      </c>
      <c r="K434" s="135">
        <v>0</v>
      </c>
      <c r="L434" s="135">
        <v>0</v>
      </c>
      <c r="M434" s="135">
        <v>0</v>
      </c>
      <c r="N434" s="135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35">
        <v>9300</v>
      </c>
      <c r="V434" s="135">
        <v>0</v>
      </c>
      <c r="W434" s="135">
        <v>0</v>
      </c>
      <c r="X434" s="123"/>
      <c r="Y434" s="123" t="s">
        <v>144</v>
      </c>
      <c r="Z434" s="123"/>
      <c r="AA434" s="124" t="s">
        <v>594</v>
      </c>
      <c r="AB434" s="135">
        <v>0</v>
      </c>
      <c r="AC434" s="136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>
        <v>0</v>
      </c>
      <c r="BE434" s="135">
        <v>0</v>
      </c>
      <c r="BF434" s="135">
        <v>0</v>
      </c>
      <c r="BG434" s="135">
        <v>0</v>
      </c>
      <c r="BH434" s="135">
        <v>0</v>
      </c>
      <c r="BI434" s="135">
        <v>0</v>
      </c>
      <c r="BJ434" s="135">
        <v>0</v>
      </c>
      <c r="BK434" s="135">
        <v>0</v>
      </c>
      <c r="BL434" s="135">
        <v>0</v>
      </c>
      <c r="BM434" s="135">
        <v>0</v>
      </c>
      <c r="BN434" s="135">
        <v>0</v>
      </c>
      <c r="BO434" s="135">
        <v>0</v>
      </c>
      <c r="BP434" s="135">
        <v>0</v>
      </c>
      <c r="BQ434" s="135">
        <v>0</v>
      </c>
      <c r="BR434" s="135">
        <v>0</v>
      </c>
      <c r="BS434" s="135">
        <v>0</v>
      </c>
      <c r="BT434" s="135">
        <v>9300</v>
      </c>
    </row>
    <row r="435" spans="1:72" ht="17.25" customHeight="1">
      <c r="A435" s="123" t="s">
        <v>590</v>
      </c>
      <c r="B435" s="123" t="s">
        <v>146</v>
      </c>
      <c r="C435" s="123" t="s">
        <v>137</v>
      </c>
      <c r="D435" s="124" t="s">
        <v>595</v>
      </c>
      <c r="E435" s="135">
        <v>9300</v>
      </c>
      <c r="F435" s="135">
        <v>9300</v>
      </c>
      <c r="G435" s="135">
        <v>0</v>
      </c>
      <c r="H435" s="135">
        <v>0</v>
      </c>
      <c r="I435" s="135">
        <v>0</v>
      </c>
      <c r="J435" s="135">
        <v>0</v>
      </c>
      <c r="K435" s="135">
        <v>0</v>
      </c>
      <c r="L435" s="135">
        <v>0</v>
      </c>
      <c r="M435" s="135">
        <v>0</v>
      </c>
      <c r="N435" s="135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35">
        <v>9300</v>
      </c>
      <c r="V435" s="135">
        <v>0</v>
      </c>
      <c r="W435" s="135">
        <v>0</v>
      </c>
      <c r="X435" s="123" t="s">
        <v>590</v>
      </c>
      <c r="Y435" s="123" t="s">
        <v>146</v>
      </c>
      <c r="Z435" s="123" t="s">
        <v>137</v>
      </c>
      <c r="AA435" s="124" t="s">
        <v>595</v>
      </c>
      <c r="AB435" s="135">
        <v>0</v>
      </c>
      <c r="AC435" s="136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>
        <v>0</v>
      </c>
      <c r="BE435" s="135">
        <v>0</v>
      </c>
      <c r="BF435" s="135">
        <v>0</v>
      </c>
      <c r="BG435" s="135">
        <v>0</v>
      </c>
      <c r="BH435" s="135">
        <v>0</v>
      </c>
      <c r="BI435" s="135">
        <v>0</v>
      </c>
      <c r="BJ435" s="135">
        <v>0</v>
      </c>
      <c r="BK435" s="135">
        <v>0</v>
      </c>
      <c r="BL435" s="135">
        <v>0</v>
      </c>
      <c r="BM435" s="135">
        <v>0</v>
      </c>
      <c r="BN435" s="135">
        <v>0</v>
      </c>
      <c r="BO435" s="135">
        <v>0</v>
      </c>
      <c r="BP435" s="135">
        <v>0</v>
      </c>
      <c r="BQ435" s="135">
        <v>0</v>
      </c>
      <c r="BR435" s="135">
        <v>0</v>
      </c>
      <c r="BS435" s="135">
        <v>0</v>
      </c>
      <c r="BT435" s="135">
        <v>9300</v>
      </c>
    </row>
    <row r="436" spans="1:72" ht="17.25" customHeight="1">
      <c r="A436" s="123"/>
      <c r="B436" s="123" t="s">
        <v>148</v>
      </c>
      <c r="C436" s="123"/>
      <c r="D436" s="124" t="s">
        <v>596</v>
      </c>
      <c r="E436" s="135">
        <v>281.57</v>
      </c>
      <c r="F436" s="135">
        <v>242.61</v>
      </c>
      <c r="G436" s="135">
        <v>155.61000000000001</v>
      </c>
      <c r="H436" s="135">
        <v>0</v>
      </c>
      <c r="I436" s="135">
        <v>0</v>
      </c>
      <c r="J436" s="135">
        <v>0</v>
      </c>
      <c r="K436" s="135">
        <v>0</v>
      </c>
      <c r="L436" s="135">
        <v>0</v>
      </c>
      <c r="M436" s="135">
        <v>12.97</v>
      </c>
      <c r="N436" s="135">
        <v>0</v>
      </c>
      <c r="O436" s="135">
        <v>74.03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35">
        <v>0</v>
      </c>
      <c r="V436" s="135">
        <v>0</v>
      </c>
      <c r="W436" s="135">
        <v>0</v>
      </c>
      <c r="X436" s="123"/>
      <c r="Y436" s="123" t="s">
        <v>148</v>
      </c>
      <c r="Z436" s="123"/>
      <c r="AA436" s="124" t="s">
        <v>596</v>
      </c>
      <c r="AB436" s="135">
        <v>38.159999999999997</v>
      </c>
      <c r="AC436" s="136">
        <f>SUM(AC437)</f>
        <v>10</v>
      </c>
      <c r="AD436" s="136">
        <f t="shared" ref="AD436:BC436" si="65">SUM(AD437)</f>
        <v>0.98</v>
      </c>
      <c r="AE436" s="136">
        <f t="shared" si="65"/>
        <v>0</v>
      </c>
      <c r="AF436" s="136">
        <f t="shared" si="65"/>
        <v>0</v>
      </c>
      <c r="AG436" s="136">
        <f t="shared" si="65"/>
        <v>0.5</v>
      </c>
      <c r="AH436" s="136">
        <f t="shared" si="65"/>
        <v>1.5</v>
      </c>
      <c r="AI436" s="136">
        <f t="shared" si="65"/>
        <v>1</v>
      </c>
      <c r="AJ436" s="136">
        <f t="shared" si="65"/>
        <v>0</v>
      </c>
      <c r="AK436" s="136">
        <f t="shared" si="65"/>
        <v>0</v>
      </c>
      <c r="AL436" s="136">
        <f t="shared" si="65"/>
        <v>2.5</v>
      </c>
      <c r="AM436" s="136">
        <f t="shared" si="65"/>
        <v>0</v>
      </c>
      <c r="AN436" s="136">
        <f t="shared" si="65"/>
        <v>0.3</v>
      </c>
      <c r="AO436" s="136">
        <f t="shared" si="65"/>
        <v>0</v>
      </c>
      <c r="AP436" s="136">
        <f t="shared" si="65"/>
        <v>0</v>
      </c>
      <c r="AQ436" s="136">
        <f t="shared" si="65"/>
        <v>0</v>
      </c>
      <c r="AR436" s="136">
        <f t="shared" si="65"/>
        <v>4.8</v>
      </c>
      <c r="AS436" s="136">
        <f t="shared" si="65"/>
        <v>0</v>
      </c>
      <c r="AT436" s="136">
        <f t="shared" si="65"/>
        <v>0</v>
      </c>
      <c r="AU436" s="136">
        <f t="shared" si="65"/>
        <v>0</v>
      </c>
      <c r="AV436" s="136">
        <f t="shared" si="65"/>
        <v>0</v>
      </c>
      <c r="AW436" s="136">
        <f t="shared" si="65"/>
        <v>1</v>
      </c>
      <c r="AX436" s="136">
        <f t="shared" si="65"/>
        <v>12.58</v>
      </c>
      <c r="AY436" s="136">
        <f t="shared" si="65"/>
        <v>0</v>
      </c>
      <c r="AZ436" s="136">
        <f t="shared" si="65"/>
        <v>0</v>
      </c>
      <c r="BA436" s="136">
        <f t="shared" si="65"/>
        <v>3</v>
      </c>
      <c r="BB436" s="136">
        <f t="shared" si="65"/>
        <v>0</v>
      </c>
      <c r="BC436" s="136">
        <f t="shared" si="65"/>
        <v>0</v>
      </c>
      <c r="BD436" s="135">
        <v>0.8</v>
      </c>
      <c r="BE436" s="135">
        <v>0</v>
      </c>
      <c r="BF436" s="135">
        <v>0</v>
      </c>
      <c r="BG436" s="135">
        <v>0</v>
      </c>
      <c r="BH436" s="135">
        <v>0</v>
      </c>
      <c r="BI436" s="135">
        <v>0</v>
      </c>
      <c r="BJ436" s="135">
        <v>0.8</v>
      </c>
      <c r="BK436" s="135">
        <v>0</v>
      </c>
      <c r="BL436" s="135">
        <v>0</v>
      </c>
      <c r="BM436" s="135">
        <v>0</v>
      </c>
      <c r="BN436" s="135">
        <v>0</v>
      </c>
      <c r="BO436" s="135">
        <v>0</v>
      </c>
      <c r="BP436" s="135">
        <v>0</v>
      </c>
      <c r="BQ436" s="135">
        <v>0</v>
      </c>
      <c r="BR436" s="135">
        <v>40</v>
      </c>
      <c r="BS436" s="135">
        <v>0</v>
      </c>
      <c r="BT436" s="135">
        <v>321.57</v>
      </c>
    </row>
    <row r="437" spans="1:72" ht="17.25" customHeight="1">
      <c r="A437" s="123" t="s">
        <v>590</v>
      </c>
      <c r="B437" s="123" t="s">
        <v>150</v>
      </c>
      <c r="C437" s="123" t="s">
        <v>153</v>
      </c>
      <c r="D437" s="124" t="s">
        <v>597</v>
      </c>
      <c r="E437" s="135">
        <v>281.57</v>
      </c>
      <c r="F437" s="135">
        <v>242.61</v>
      </c>
      <c r="G437" s="135">
        <v>155.61000000000001</v>
      </c>
      <c r="H437" s="135">
        <v>0</v>
      </c>
      <c r="I437" s="135">
        <v>0</v>
      </c>
      <c r="J437" s="135">
        <v>0</v>
      </c>
      <c r="K437" s="135">
        <v>0</v>
      </c>
      <c r="L437" s="135">
        <v>0</v>
      </c>
      <c r="M437" s="135">
        <v>12.97</v>
      </c>
      <c r="N437" s="135">
        <v>0</v>
      </c>
      <c r="O437" s="135">
        <v>74.03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35">
        <v>0</v>
      </c>
      <c r="V437" s="135">
        <v>0</v>
      </c>
      <c r="W437" s="135">
        <v>0</v>
      </c>
      <c r="X437" s="123" t="s">
        <v>590</v>
      </c>
      <c r="Y437" s="123" t="s">
        <v>150</v>
      </c>
      <c r="Z437" s="123" t="s">
        <v>153</v>
      </c>
      <c r="AA437" s="124" t="s">
        <v>597</v>
      </c>
      <c r="AB437" s="135">
        <v>38.159999999999997</v>
      </c>
      <c r="AC437" s="131">
        <v>10</v>
      </c>
      <c r="AD437" s="132">
        <v>0.98</v>
      </c>
      <c r="AE437" s="133">
        <v>0</v>
      </c>
      <c r="AF437" s="133">
        <v>0</v>
      </c>
      <c r="AG437" s="132">
        <v>0.5</v>
      </c>
      <c r="AH437" s="132">
        <v>1.5</v>
      </c>
      <c r="AI437" s="132">
        <v>1</v>
      </c>
      <c r="AJ437" s="132">
        <v>0</v>
      </c>
      <c r="AK437" s="132">
        <v>0</v>
      </c>
      <c r="AL437" s="132">
        <v>2.5</v>
      </c>
      <c r="AM437" s="133">
        <v>0</v>
      </c>
      <c r="AN437" s="132">
        <v>0.3</v>
      </c>
      <c r="AO437" s="132">
        <v>0</v>
      </c>
      <c r="AP437" s="132">
        <v>0</v>
      </c>
      <c r="AQ437" s="132">
        <v>0</v>
      </c>
      <c r="AR437" s="132">
        <v>4.8</v>
      </c>
      <c r="AS437" s="133">
        <v>0</v>
      </c>
      <c r="AT437" s="133">
        <v>0</v>
      </c>
      <c r="AU437" s="133">
        <v>0</v>
      </c>
      <c r="AV437" s="132">
        <v>0</v>
      </c>
      <c r="AW437" s="133">
        <v>1</v>
      </c>
      <c r="AX437" s="132">
        <v>12.58</v>
      </c>
      <c r="AY437" s="132">
        <v>0</v>
      </c>
      <c r="AZ437" s="132">
        <v>0</v>
      </c>
      <c r="BA437" s="132">
        <v>3</v>
      </c>
      <c r="BB437" s="132">
        <v>0</v>
      </c>
      <c r="BC437" s="132">
        <v>0</v>
      </c>
      <c r="BD437" s="135">
        <v>0.8</v>
      </c>
      <c r="BE437" s="135">
        <v>0</v>
      </c>
      <c r="BF437" s="135">
        <v>0</v>
      </c>
      <c r="BG437" s="135">
        <v>0</v>
      </c>
      <c r="BH437" s="135">
        <v>0</v>
      </c>
      <c r="BI437" s="135">
        <v>0</v>
      </c>
      <c r="BJ437" s="135">
        <v>0.8</v>
      </c>
      <c r="BK437" s="135">
        <v>0</v>
      </c>
      <c r="BL437" s="135">
        <v>0</v>
      </c>
      <c r="BM437" s="135">
        <v>0</v>
      </c>
      <c r="BN437" s="135">
        <v>0</v>
      </c>
      <c r="BO437" s="135">
        <v>0</v>
      </c>
      <c r="BP437" s="135">
        <v>0</v>
      </c>
      <c r="BQ437" s="135">
        <v>0</v>
      </c>
      <c r="BR437" s="135">
        <v>40</v>
      </c>
      <c r="BS437" s="135">
        <v>0</v>
      </c>
      <c r="BT437" s="135">
        <v>321.57</v>
      </c>
    </row>
    <row r="438" spans="1:72" ht="17.25" customHeight="1">
      <c r="A438" s="123" t="s">
        <v>598</v>
      </c>
      <c r="B438" s="123"/>
      <c r="C438" s="123"/>
      <c r="D438" s="124" t="s">
        <v>599</v>
      </c>
      <c r="E438" s="135">
        <v>0</v>
      </c>
      <c r="F438" s="135">
        <v>0</v>
      </c>
      <c r="G438" s="135">
        <v>0</v>
      </c>
      <c r="H438" s="135">
        <v>0</v>
      </c>
      <c r="I438" s="135">
        <v>0</v>
      </c>
      <c r="J438" s="135">
        <v>0</v>
      </c>
      <c r="K438" s="135">
        <v>0</v>
      </c>
      <c r="L438" s="135">
        <v>0</v>
      </c>
      <c r="M438" s="135">
        <v>0</v>
      </c>
      <c r="N438" s="135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35">
        <v>0</v>
      </c>
      <c r="V438" s="135">
        <v>0</v>
      </c>
      <c r="W438" s="135">
        <v>0</v>
      </c>
      <c r="X438" s="123" t="s">
        <v>598</v>
      </c>
      <c r="Y438" s="123"/>
      <c r="Z438" s="123"/>
      <c r="AA438" s="124" t="s">
        <v>599</v>
      </c>
      <c r="AB438" s="135">
        <v>0</v>
      </c>
      <c r="AC438" s="136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>
        <v>0</v>
      </c>
      <c r="BE438" s="135">
        <v>0</v>
      </c>
      <c r="BF438" s="135">
        <v>0</v>
      </c>
      <c r="BG438" s="135">
        <v>0</v>
      </c>
      <c r="BH438" s="135">
        <v>0</v>
      </c>
      <c r="BI438" s="135">
        <v>0</v>
      </c>
      <c r="BJ438" s="135">
        <v>0</v>
      </c>
      <c r="BK438" s="135">
        <v>0</v>
      </c>
      <c r="BL438" s="135">
        <v>0</v>
      </c>
      <c r="BM438" s="135">
        <v>0</v>
      </c>
      <c r="BN438" s="135">
        <v>0</v>
      </c>
      <c r="BO438" s="135">
        <v>0</v>
      </c>
      <c r="BP438" s="135">
        <v>0</v>
      </c>
      <c r="BQ438" s="135">
        <v>0</v>
      </c>
      <c r="BR438" s="135">
        <v>520</v>
      </c>
      <c r="BS438" s="135">
        <v>2114.48</v>
      </c>
      <c r="BT438" s="135">
        <v>2634.48</v>
      </c>
    </row>
    <row r="439" spans="1:72" ht="17.25" customHeight="1">
      <c r="A439" s="123"/>
      <c r="B439" s="123" t="s">
        <v>137</v>
      </c>
      <c r="C439" s="123"/>
      <c r="D439" s="124" t="s">
        <v>600</v>
      </c>
      <c r="E439" s="135">
        <v>0</v>
      </c>
      <c r="F439" s="135">
        <v>0</v>
      </c>
      <c r="G439" s="135">
        <v>0</v>
      </c>
      <c r="H439" s="135">
        <v>0</v>
      </c>
      <c r="I439" s="135">
        <v>0</v>
      </c>
      <c r="J439" s="135">
        <v>0</v>
      </c>
      <c r="K439" s="135">
        <v>0</v>
      </c>
      <c r="L439" s="135">
        <v>0</v>
      </c>
      <c r="M439" s="135">
        <v>0</v>
      </c>
      <c r="N439" s="135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35">
        <v>0</v>
      </c>
      <c r="V439" s="135">
        <v>0</v>
      </c>
      <c r="W439" s="135">
        <v>0</v>
      </c>
      <c r="X439" s="123"/>
      <c r="Y439" s="123" t="s">
        <v>137</v>
      </c>
      <c r="Z439" s="123"/>
      <c r="AA439" s="124" t="s">
        <v>600</v>
      </c>
      <c r="AB439" s="135">
        <v>0</v>
      </c>
      <c r="AC439" s="136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>
        <v>0</v>
      </c>
      <c r="BE439" s="135">
        <v>0</v>
      </c>
      <c r="BF439" s="135">
        <v>0</v>
      </c>
      <c r="BG439" s="135">
        <v>0</v>
      </c>
      <c r="BH439" s="135">
        <v>0</v>
      </c>
      <c r="BI439" s="135">
        <v>0</v>
      </c>
      <c r="BJ439" s="135">
        <v>0</v>
      </c>
      <c r="BK439" s="135">
        <v>0</v>
      </c>
      <c r="BL439" s="135">
        <v>0</v>
      </c>
      <c r="BM439" s="135">
        <v>0</v>
      </c>
      <c r="BN439" s="135">
        <v>0</v>
      </c>
      <c r="BO439" s="135">
        <v>0</v>
      </c>
      <c r="BP439" s="135">
        <v>0</v>
      </c>
      <c r="BQ439" s="135">
        <v>0</v>
      </c>
      <c r="BR439" s="135">
        <v>400</v>
      </c>
      <c r="BS439" s="135">
        <v>2114.48</v>
      </c>
      <c r="BT439" s="135">
        <v>2514.48</v>
      </c>
    </row>
    <row r="440" spans="1:72" ht="17.25" customHeight="1">
      <c r="A440" s="123" t="s">
        <v>601</v>
      </c>
      <c r="B440" s="123" t="s">
        <v>140</v>
      </c>
      <c r="C440" s="123" t="s">
        <v>137</v>
      </c>
      <c r="D440" s="124" t="s">
        <v>141</v>
      </c>
      <c r="E440" s="135">
        <v>0</v>
      </c>
      <c r="F440" s="135">
        <v>0</v>
      </c>
      <c r="G440" s="135">
        <v>0</v>
      </c>
      <c r="H440" s="135">
        <v>0</v>
      </c>
      <c r="I440" s="135">
        <v>0</v>
      </c>
      <c r="J440" s="135">
        <v>0</v>
      </c>
      <c r="K440" s="135">
        <v>0</v>
      </c>
      <c r="L440" s="135">
        <v>0</v>
      </c>
      <c r="M440" s="135">
        <v>0</v>
      </c>
      <c r="N440" s="135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35">
        <v>0</v>
      </c>
      <c r="V440" s="135">
        <v>0</v>
      </c>
      <c r="W440" s="135">
        <v>0</v>
      </c>
      <c r="X440" s="123" t="s">
        <v>601</v>
      </c>
      <c r="Y440" s="123" t="s">
        <v>140</v>
      </c>
      <c r="Z440" s="123" t="s">
        <v>137</v>
      </c>
      <c r="AA440" s="124" t="s">
        <v>141</v>
      </c>
      <c r="AB440" s="135">
        <v>0</v>
      </c>
      <c r="AC440" s="136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>
        <v>0</v>
      </c>
      <c r="BE440" s="135">
        <v>0</v>
      </c>
      <c r="BF440" s="135">
        <v>0</v>
      </c>
      <c r="BG440" s="135">
        <v>0</v>
      </c>
      <c r="BH440" s="135">
        <v>0</v>
      </c>
      <c r="BI440" s="135">
        <v>0</v>
      </c>
      <c r="BJ440" s="135">
        <v>0</v>
      </c>
      <c r="BK440" s="135">
        <v>0</v>
      </c>
      <c r="BL440" s="135">
        <v>0</v>
      </c>
      <c r="BM440" s="135">
        <v>0</v>
      </c>
      <c r="BN440" s="135">
        <v>0</v>
      </c>
      <c r="BO440" s="135">
        <v>0</v>
      </c>
      <c r="BP440" s="135">
        <v>0</v>
      </c>
      <c r="BQ440" s="135">
        <v>0</v>
      </c>
      <c r="BR440" s="135">
        <v>400</v>
      </c>
      <c r="BS440" s="135">
        <v>0</v>
      </c>
      <c r="BT440" s="135">
        <v>400</v>
      </c>
    </row>
    <row r="441" spans="1:72" ht="17.25" customHeight="1">
      <c r="A441" s="123" t="s">
        <v>601</v>
      </c>
      <c r="B441" s="123" t="s">
        <v>140</v>
      </c>
      <c r="C441" s="123" t="s">
        <v>237</v>
      </c>
      <c r="D441" s="124" t="s">
        <v>602</v>
      </c>
      <c r="E441" s="135">
        <v>0</v>
      </c>
      <c r="F441" s="135">
        <v>0</v>
      </c>
      <c r="G441" s="135">
        <v>0</v>
      </c>
      <c r="H441" s="135">
        <v>0</v>
      </c>
      <c r="I441" s="135">
        <v>0</v>
      </c>
      <c r="J441" s="135">
        <v>0</v>
      </c>
      <c r="K441" s="135">
        <v>0</v>
      </c>
      <c r="L441" s="135">
        <v>0</v>
      </c>
      <c r="M441" s="135">
        <v>0</v>
      </c>
      <c r="N441" s="135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35">
        <v>0</v>
      </c>
      <c r="V441" s="135">
        <v>0</v>
      </c>
      <c r="W441" s="135">
        <v>0</v>
      </c>
      <c r="X441" s="123" t="s">
        <v>601</v>
      </c>
      <c r="Y441" s="123" t="s">
        <v>140</v>
      </c>
      <c r="Z441" s="123" t="s">
        <v>237</v>
      </c>
      <c r="AA441" s="124" t="s">
        <v>602</v>
      </c>
      <c r="AB441" s="135">
        <v>0</v>
      </c>
      <c r="AC441" s="136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>
        <v>0</v>
      </c>
      <c r="BE441" s="135">
        <v>0</v>
      </c>
      <c r="BF441" s="135">
        <v>0</v>
      </c>
      <c r="BG441" s="135">
        <v>0</v>
      </c>
      <c r="BH441" s="135">
        <v>0</v>
      </c>
      <c r="BI441" s="135">
        <v>0</v>
      </c>
      <c r="BJ441" s="135">
        <v>0</v>
      </c>
      <c r="BK441" s="135">
        <v>0</v>
      </c>
      <c r="BL441" s="135">
        <v>0</v>
      </c>
      <c r="BM441" s="135">
        <v>0</v>
      </c>
      <c r="BN441" s="135">
        <v>0</v>
      </c>
      <c r="BO441" s="135">
        <v>0</v>
      </c>
      <c r="BP441" s="135">
        <v>0</v>
      </c>
      <c r="BQ441" s="135">
        <v>0</v>
      </c>
      <c r="BR441" s="135">
        <v>0</v>
      </c>
      <c r="BS441" s="135">
        <v>95.48</v>
      </c>
      <c r="BT441" s="135">
        <v>95.48</v>
      </c>
    </row>
    <row r="442" spans="1:72" ht="17.25" customHeight="1">
      <c r="A442" s="123" t="s">
        <v>601</v>
      </c>
      <c r="B442" s="123" t="s">
        <v>140</v>
      </c>
      <c r="C442" s="123" t="s">
        <v>153</v>
      </c>
      <c r="D442" s="124" t="s">
        <v>603</v>
      </c>
      <c r="E442" s="135">
        <v>0</v>
      </c>
      <c r="F442" s="135">
        <v>0</v>
      </c>
      <c r="G442" s="135">
        <v>0</v>
      </c>
      <c r="H442" s="135">
        <v>0</v>
      </c>
      <c r="I442" s="135">
        <v>0</v>
      </c>
      <c r="J442" s="135">
        <v>0</v>
      </c>
      <c r="K442" s="135">
        <v>0</v>
      </c>
      <c r="L442" s="135">
        <v>0</v>
      </c>
      <c r="M442" s="135">
        <v>0</v>
      </c>
      <c r="N442" s="135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35">
        <v>0</v>
      </c>
      <c r="V442" s="135">
        <v>0</v>
      </c>
      <c r="W442" s="135">
        <v>0</v>
      </c>
      <c r="X442" s="123" t="s">
        <v>601</v>
      </c>
      <c r="Y442" s="123" t="s">
        <v>140</v>
      </c>
      <c r="Z442" s="123" t="s">
        <v>153</v>
      </c>
      <c r="AA442" s="124" t="s">
        <v>603</v>
      </c>
      <c r="AB442" s="135">
        <v>0</v>
      </c>
      <c r="AC442" s="136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>
        <v>0</v>
      </c>
      <c r="BE442" s="135">
        <v>0</v>
      </c>
      <c r="BF442" s="135">
        <v>0</v>
      </c>
      <c r="BG442" s="135">
        <v>0</v>
      </c>
      <c r="BH442" s="135">
        <v>0</v>
      </c>
      <c r="BI442" s="135">
        <v>0</v>
      </c>
      <c r="BJ442" s="135">
        <v>0</v>
      </c>
      <c r="BK442" s="135">
        <v>0</v>
      </c>
      <c r="BL442" s="135">
        <v>0</v>
      </c>
      <c r="BM442" s="135">
        <v>0</v>
      </c>
      <c r="BN442" s="135">
        <v>0</v>
      </c>
      <c r="BO442" s="135">
        <v>0</v>
      </c>
      <c r="BP442" s="135">
        <v>0</v>
      </c>
      <c r="BQ442" s="135">
        <v>0</v>
      </c>
      <c r="BR442" s="135">
        <v>0</v>
      </c>
      <c r="BS442" s="135">
        <v>2019</v>
      </c>
      <c r="BT442" s="135">
        <v>2019</v>
      </c>
    </row>
    <row r="443" spans="1:72" ht="17.25" customHeight="1">
      <c r="A443" s="123"/>
      <c r="B443" s="123" t="s">
        <v>155</v>
      </c>
      <c r="C443" s="123"/>
      <c r="D443" s="124" t="s">
        <v>604</v>
      </c>
      <c r="E443" s="135">
        <v>0</v>
      </c>
      <c r="F443" s="135">
        <v>0</v>
      </c>
      <c r="G443" s="135">
        <v>0</v>
      </c>
      <c r="H443" s="135">
        <v>0</v>
      </c>
      <c r="I443" s="135">
        <v>0</v>
      </c>
      <c r="J443" s="135">
        <v>0</v>
      </c>
      <c r="K443" s="135">
        <v>0</v>
      </c>
      <c r="L443" s="135">
        <v>0</v>
      </c>
      <c r="M443" s="135">
        <v>0</v>
      </c>
      <c r="N443" s="135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35">
        <v>0</v>
      </c>
      <c r="V443" s="135">
        <v>0</v>
      </c>
      <c r="W443" s="135">
        <v>0</v>
      </c>
      <c r="X443" s="123"/>
      <c r="Y443" s="123" t="s">
        <v>155</v>
      </c>
      <c r="Z443" s="123"/>
      <c r="AA443" s="124" t="s">
        <v>604</v>
      </c>
      <c r="AB443" s="135">
        <v>0</v>
      </c>
      <c r="AC443" s="136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>
        <v>0</v>
      </c>
      <c r="BE443" s="135">
        <v>0</v>
      </c>
      <c r="BF443" s="135">
        <v>0</v>
      </c>
      <c r="BG443" s="135">
        <v>0</v>
      </c>
      <c r="BH443" s="135">
        <v>0</v>
      </c>
      <c r="BI443" s="135">
        <v>0</v>
      </c>
      <c r="BJ443" s="135">
        <v>0</v>
      </c>
      <c r="BK443" s="135">
        <v>0</v>
      </c>
      <c r="BL443" s="135">
        <v>0</v>
      </c>
      <c r="BM443" s="135">
        <v>0</v>
      </c>
      <c r="BN443" s="135">
        <v>0</v>
      </c>
      <c r="BO443" s="135">
        <v>0</v>
      </c>
      <c r="BP443" s="135">
        <v>0</v>
      </c>
      <c r="BQ443" s="135">
        <v>0</v>
      </c>
      <c r="BR443" s="135">
        <v>120</v>
      </c>
      <c r="BS443" s="135">
        <v>0</v>
      </c>
      <c r="BT443" s="135">
        <v>120</v>
      </c>
    </row>
    <row r="444" spans="1:72" ht="17.25" customHeight="1">
      <c r="A444" s="123" t="s">
        <v>601</v>
      </c>
      <c r="B444" s="123" t="s">
        <v>157</v>
      </c>
      <c r="C444" s="123" t="s">
        <v>153</v>
      </c>
      <c r="D444" s="124" t="s">
        <v>605</v>
      </c>
      <c r="E444" s="135">
        <v>0</v>
      </c>
      <c r="F444" s="135">
        <v>0</v>
      </c>
      <c r="G444" s="135">
        <v>0</v>
      </c>
      <c r="H444" s="135">
        <v>0</v>
      </c>
      <c r="I444" s="135">
        <v>0</v>
      </c>
      <c r="J444" s="135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23" t="s">
        <v>601</v>
      </c>
      <c r="Y444" s="123" t="s">
        <v>157</v>
      </c>
      <c r="Z444" s="123" t="s">
        <v>153</v>
      </c>
      <c r="AA444" s="124" t="s">
        <v>605</v>
      </c>
      <c r="AB444" s="135">
        <v>0</v>
      </c>
      <c r="AC444" s="136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>
        <v>0</v>
      </c>
      <c r="BE444" s="135">
        <v>0</v>
      </c>
      <c r="BF444" s="135">
        <v>0</v>
      </c>
      <c r="BG444" s="135">
        <v>0</v>
      </c>
      <c r="BH444" s="135">
        <v>0</v>
      </c>
      <c r="BI444" s="135">
        <v>0</v>
      </c>
      <c r="BJ444" s="135">
        <v>0</v>
      </c>
      <c r="BK444" s="135">
        <v>0</v>
      </c>
      <c r="BL444" s="135">
        <v>0</v>
      </c>
      <c r="BM444" s="135">
        <v>0</v>
      </c>
      <c r="BN444" s="135">
        <v>0</v>
      </c>
      <c r="BO444" s="135">
        <v>0</v>
      </c>
      <c r="BP444" s="135">
        <v>0</v>
      </c>
      <c r="BQ444" s="135">
        <v>0</v>
      </c>
      <c r="BR444" s="135">
        <v>120</v>
      </c>
      <c r="BS444" s="135">
        <v>0</v>
      </c>
      <c r="BT444" s="135">
        <v>120</v>
      </c>
    </row>
    <row r="445" spans="1:72" ht="17.25" customHeight="1">
      <c r="A445" s="123" t="s">
        <v>606</v>
      </c>
      <c r="B445" s="123"/>
      <c r="C445" s="123"/>
      <c r="D445" s="124" t="s">
        <v>607</v>
      </c>
      <c r="E445" s="135">
        <v>653.74</v>
      </c>
      <c r="F445" s="135">
        <v>575.91999999999996</v>
      </c>
      <c r="G445" s="135">
        <v>106.93</v>
      </c>
      <c r="H445" s="135">
        <v>60.08</v>
      </c>
      <c r="I445" s="135">
        <v>60.08</v>
      </c>
      <c r="J445" s="135">
        <v>0</v>
      </c>
      <c r="K445" s="135">
        <v>0</v>
      </c>
      <c r="L445" s="135">
        <v>0</v>
      </c>
      <c r="M445" s="135">
        <v>8.91</v>
      </c>
      <c r="N445" s="135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5">
        <v>0</v>
      </c>
      <c r="V445" s="135">
        <v>0</v>
      </c>
      <c r="W445" s="135">
        <v>400</v>
      </c>
      <c r="X445" s="123" t="s">
        <v>606</v>
      </c>
      <c r="Y445" s="123"/>
      <c r="Z445" s="123"/>
      <c r="AA445" s="124" t="s">
        <v>607</v>
      </c>
      <c r="AB445" s="135">
        <v>77.819999999999993</v>
      </c>
      <c r="AC445" s="136">
        <f>AC446</f>
        <v>4.58</v>
      </c>
      <c r="AD445" s="136">
        <f t="shared" ref="AD445:BC445" si="66">AD446</f>
        <v>5</v>
      </c>
      <c r="AE445" s="136">
        <f t="shared" si="66"/>
        <v>0</v>
      </c>
      <c r="AF445" s="136">
        <f t="shared" si="66"/>
        <v>0</v>
      </c>
      <c r="AG445" s="136">
        <f t="shared" si="66"/>
        <v>1</v>
      </c>
      <c r="AH445" s="136">
        <f t="shared" si="66"/>
        <v>4</v>
      </c>
      <c r="AI445" s="136">
        <f t="shared" si="66"/>
        <v>1</v>
      </c>
      <c r="AJ445" s="136">
        <f t="shared" si="66"/>
        <v>0</v>
      </c>
      <c r="AK445" s="136">
        <f t="shared" si="66"/>
        <v>0</v>
      </c>
      <c r="AL445" s="136">
        <f t="shared" si="66"/>
        <v>14</v>
      </c>
      <c r="AM445" s="136">
        <f t="shared" si="66"/>
        <v>0</v>
      </c>
      <c r="AN445" s="136">
        <f t="shared" si="66"/>
        <v>0</v>
      </c>
      <c r="AO445" s="136">
        <f t="shared" si="66"/>
        <v>0</v>
      </c>
      <c r="AP445" s="136">
        <f t="shared" si="66"/>
        <v>1</v>
      </c>
      <c r="AQ445" s="136">
        <f t="shared" si="66"/>
        <v>1</v>
      </c>
      <c r="AR445" s="136">
        <f t="shared" si="66"/>
        <v>4.5</v>
      </c>
      <c r="AS445" s="136">
        <f t="shared" si="66"/>
        <v>0</v>
      </c>
      <c r="AT445" s="136">
        <f t="shared" si="66"/>
        <v>0</v>
      </c>
      <c r="AU445" s="136">
        <f t="shared" si="66"/>
        <v>0</v>
      </c>
      <c r="AV445" s="136">
        <f t="shared" si="66"/>
        <v>0</v>
      </c>
      <c r="AW445" s="136">
        <f t="shared" si="66"/>
        <v>0</v>
      </c>
      <c r="AX445" s="136">
        <f t="shared" si="66"/>
        <v>5</v>
      </c>
      <c r="AY445" s="136">
        <f t="shared" si="66"/>
        <v>0</v>
      </c>
      <c r="AZ445" s="136">
        <f t="shared" si="66"/>
        <v>0</v>
      </c>
      <c r="BA445" s="136">
        <f t="shared" si="66"/>
        <v>13.74</v>
      </c>
      <c r="BB445" s="136">
        <f t="shared" si="66"/>
        <v>0</v>
      </c>
      <c r="BC445" s="136">
        <f t="shared" si="66"/>
        <v>23</v>
      </c>
      <c r="BD445" s="135">
        <v>0</v>
      </c>
      <c r="BE445" s="135">
        <v>0</v>
      </c>
      <c r="BF445" s="135">
        <v>0</v>
      </c>
      <c r="BG445" s="135">
        <v>0</v>
      </c>
      <c r="BH445" s="135">
        <v>0</v>
      </c>
      <c r="BI445" s="135">
        <v>0</v>
      </c>
      <c r="BJ445" s="135">
        <v>0</v>
      </c>
      <c r="BK445" s="135">
        <v>0</v>
      </c>
      <c r="BL445" s="135">
        <v>0</v>
      </c>
      <c r="BM445" s="135">
        <v>0</v>
      </c>
      <c r="BN445" s="135">
        <v>0</v>
      </c>
      <c r="BO445" s="135">
        <v>0</v>
      </c>
      <c r="BP445" s="135">
        <v>0</v>
      </c>
      <c r="BQ445" s="135">
        <v>0</v>
      </c>
      <c r="BR445" s="135">
        <v>472.8</v>
      </c>
      <c r="BS445" s="135">
        <v>1623</v>
      </c>
      <c r="BT445" s="135">
        <v>2749.54</v>
      </c>
    </row>
    <row r="446" spans="1:72" ht="17.25" customHeight="1">
      <c r="A446" s="123"/>
      <c r="B446" s="123" t="s">
        <v>137</v>
      </c>
      <c r="C446" s="123"/>
      <c r="D446" s="124" t="s">
        <v>608</v>
      </c>
      <c r="E446" s="135">
        <v>253.74</v>
      </c>
      <c r="F446" s="135">
        <v>175.92</v>
      </c>
      <c r="G446" s="135">
        <v>106.93</v>
      </c>
      <c r="H446" s="135">
        <v>60.08</v>
      </c>
      <c r="I446" s="135">
        <v>60.08</v>
      </c>
      <c r="J446" s="135">
        <v>0</v>
      </c>
      <c r="K446" s="135">
        <v>0</v>
      </c>
      <c r="L446" s="135">
        <v>0</v>
      </c>
      <c r="M446" s="135">
        <v>8.91</v>
      </c>
      <c r="N446" s="135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35">
        <v>0</v>
      </c>
      <c r="V446" s="135">
        <v>0</v>
      </c>
      <c r="W446" s="135">
        <v>0</v>
      </c>
      <c r="X446" s="123"/>
      <c r="Y446" s="123" t="s">
        <v>137</v>
      </c>
      <c r="Z446" s="123"/>
      <c r="AA446" s="124" t="s">
        <v>608</v>
      </c>
      <c r="AB446" s="135">
        <v>77.819999999999993</v>
      </c>
      <c r="AC446" s="136">
        <f>SUM(AC447:AC448)</f>
        <v>4.58</v>
      </c>
      <c r="AD446" s="136">
        <f t="shared" ref="AD446:BC446" si="67">SUM(AD447:AD448)</f>
        <v>5</v>
      </c>
      <c r="AE446" s="136">
        <f t="shared" si="67"/>
        <v>0</v>
      </c>
      <c r="AF446" s="136">
        <f t="shared" si="67"/>
        <v>0</v>
      </c>
      <c r="AG446" s="136">
        <f t="shared" si="67"/>
        <v>1</v>
      </c>
      <c r="AH446" s="136">
        <f t="shared" si="67"/>
        <v>4</v>
      </c>
      <c r="AI446" s="136">
        <f t="shared" si="67"/>
        <v>1</v>
      </c>
      <c r="AJ446" s="136">
        <f t="shared" si="67"/>
        <v>0</v>
      </c>
      <c r="AK446" s="136">
        <f t="shared" si="67"/>
        <v>0</v>
      </c>
      <c r="AL446" s="136">
        <f t="shared" si="67"/>
        <v>14</v>
      </c>
      <c r="AM446" s="136">
        <f t="shared" si="67"/>
        <v>0</v>
      </c>
      <c r="AN446" s="136">
        <f t="shared" si="67"/>
        <v>0</v>
      </c>
      <c r="AO446" s="136">
        <f t="shared" si="67"/>
        <v>0</v>
      </c>
      <c r="AP446" s="136">
        <f t="shared" si="67"/>
        <v>1</v>
      </c>
      <c r="AQ446" s="136">
        <f t="shared" si="67"/>
        <v>1</v>
      </c>
      <c r="AR446" s="136">
        <f t="shared" si="67"/>
        <v>4.5</v>
      </c>
      <c r="AS446" s="136">
        <f t="shared" si="67"/>
        <v>0</v>
      </c>
      <c r="AT446" s="136">
        <f t="shared" si="67"/>
        <v>0</v>
      </c>
      <c r="AU446" s="136">
        <f t="shared" si="67"/>
        <v>0</v>
      </c>
      <c r="AV446" s="136">
        <f t="shared" si="67"/>
        <v>0</v>
      </c>
      <c r="AW446" s="136">
        <f t="shared" si="67"/>
        <v>0</v>
      </c>
      <c r="AX446" s="136">
        <f t="shared" si="67"/>
        <v>5</v>
      </c>
      <c r="AY446" s="136">
        <f t="shared" si="67"/>
        <v>0</v>
      </c>
      <c r="AZ446" s="136">
        <f t="shared" si="67"/>
        <v>0</v>
      </c>
      <c r="BA446" s="136">
        <f t="shared" si="67"/>
        <v>13.74</v>
      </c>
      <c r="BB446" s="136">
        <f t="shared" si="67"/>
        <v>0</v>
      </c>
      <c r="BC446" s="136">
        <f t="shared" si="67"/>
        <v>23</v>
      </c>
      <c r="BD446" s="135">
        <v>0</v>
      </c>
      <c r="BE446" s="135">
        <v>0</v>
      </c>
      <c r="BF446" s="135">
        <v>0</v>
      </c>
      <c r="BG446" s="135">
        <v>0</v>
      </c>
      <c r="BH446" s="135">
        <v>0</v>
      </c>
      <c r="BI446" s="135">
        <v>0</v>
      </c>
      <c r="BJ446" s="135">
        <v>0</v>
      </c>
      <c r="BK446" s="135">
        <v>0</v>
      </c>
      <c r="BL446" s="135">
        <v>0</v>
      </c>
      <c r="BM446" s="135">
        <v>0</v>
      </c>
      <c r="BN446" s="135">
        <v>0</v>
      </c>
      <c r="BO446" s="135">
        <v>0</v>
      </c>
      <c r="BP446" s="135">
        <v>0</v>
      </c>
      <c r="BQ446" s="135">
        <v>0</v>
      </c>
      <c r="BR446" s="135">
        <v>222.8</v>
      </c>
      <c r="BS446" s="135">
        <v>10</v>
      </c>
      <c r="BT446" s="135">
        <v>486.54</v>
      </c>
    </row>
    <row r="447" spans="1:72" ht="17.25" customHeight="1">
      <c r="A447" s="123" t="s">
        <v>609</v>
      </c>
      <c r="B447" s="123" t="s">
        <v>140</v>
      </c>
      <c r="C447" s="123" t="s">
        <v>137</v>
      </c>
      <c r="D447" s="124" t="s">
        <v>141</v>
      </c>
      <c r="E447" s="135">
        <v>253.74</v>
      </c>
      <c r="F447" s="135">
        <v>175.92</v>
      </c>
      <c r="G447" s="135">
        <v>106.93</v>
      </c>
      <c r="H447" s="135">
        <v>60.08</v>
      </c>
      <c r="I447" s="135">
        <v>60.08</v>
      </c>
      <c r="J447" s="135">
        <v>0</v>
      </c>
      <c r="K447" s="135">
        <v>0</v>
      </c>
      <c r="L447" s="135">
        <v>0</v>
      </c>
      <c r="M447" s="135">
        <v>8.91</v>
      </c>
      <c r="N447" s="135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5">
        <v>0</v>
      </c>
      <c r="V447" s="135">
        <v>0</v>
      </c>
      <c r="W447" s="135">
        <v>0</v>
      </c>
      <c r="X447" s="123" t="s">
        <v>609</v>
      </c>
      <c r="Y447" s="123" t="s">
        <v>140</v>
      </c>
      <c r="Z447" s="123" t="s">
        <v>137</v>
      </c>
      <c r="AA447" s="124" t="s">
        <v>141</v>
      </c>
      <c r="AB447" s="135">
        <v>77.819999999999993</v>
      </c>
      <c r="AC447" s="131">
        <v>4.58</v>
      </c>
      <c r="AD447" s="132">
        <v>5</v>
      </c>
      <c r="AE447" s="133">
        <v>0</v>
      </c>
      <c r="AF447" s="133">
        <v>0</v>
      </c>
      <c r="AG447" s="132">
        <v>1</v>
      </c>
      <c r="AH447" s="132">
        <v>4</v>
      </c>
      <c r="AI447" s="132">
        <v>1</v>
      </c>
      <c r="AJ447" s="132">
        <v>0</v>
      </c>
      <c r="AK447" s="132">
        <v>0</v>
      </c>
      <c r="AL447" s="132">
        <v>14</v>
      </c>
      <c r="AM447" s="133">
        <v>0</v>
      </c>
      <c r="AN447" s="132">
        <v>0</v>
      </c>
      <c r="AO447" s="132">
        <v>0</v>
      </c>
      <c r="AP447" s="132">
        <v>1</v>
      </c>
      <c r="AQ447" s="132">
        <v>1</v>
      </c>
      <c r="AR447" s="132">
        <v>4.5</v>
      </c>
      <c r="AS447" s="133">
        <v>0</v>
      </c>
      <c r="AT447" s="133">
        <v>0</v>
      </c>
      <c r="AU447" s="133">
        <v>0</v>
      </c>
      <c r="AV447" s="132">
        <v>0</v>
      </c>
      <c r="AW447" s="133">
        <v>0</v>
      </c>
      <c r="AX447" s="132">
        <v>5</v>
      </c>
      <c r="AY447" s="132">
        <v>0</v>
      </c>
      <c r="AZ447" s="132">
        <v>0</v>
      </c>
      <c r="BA447" s="132">
        <v>13.74</v>
      </c>
      <c r="BB447" s="132">
        <v>0</v>
      </c>
      <c r="BC447" s="132">
        <v>23</v>
      </c>
      <c r="BD447" s="135">
        <v>0</v>
      </c>
      <c r="BE447" s="135">
        <v>0</v>
      </c>
      <c r="BF447" s="135">
        <v>0</v>
      </c>
      <c r="BG447" s="135">
        <v>0</v>
      </c>
      <c r="BH447" s="135">
        <v>0</v>
      </c>
      <c r="BI447" s="135">
        <v>0</v>
      </c>
      <c r="BJ447" s="135">
        <v>0</v>
      </c>
      <c r="BK447" s="135">
        <v>0</v>
      </c>
      <c r="BL447" s="135">
        <v>0</v>
      </c>
      <c r="BM447" s="135">
        <v>0</v>
      </c>
      <c r="BN447" s="135">
        <v>0</v>
      </c>
      <c r="BO447" s="135">
        <v>0</v>
      </c>
      <c r="BP447" s="135">
        <v>0</v>
      </c>
      <c r="BQ447" s="135">
        <v>0</v>
      </c>
      <c r="BR447" s="135">
        <v>222.8</v>
      </c>
      <c r="BS447" s="135">
        <v>0</v>
      </c>
      <c r="BT447" s="135">
        <v>476.54</v>
      </c>
    </row>
    <row r="448" spans="1:72" ht="17.25" customHeight="1">
      <c r="A448" s="123" t="s">
        <v>609</v>
      </c>
      <c r="B448" s="123" t="s">
        <v>140</v>
      </c>
      <c r="C448" s="123" t="s">
        <v>153</v>
      </c>
      <c r="D448" s="124" t="s">
        <v>610</v>
      </c>
      <c r="E448" s="135">
        <v>0</v>
      </c>
      <c r="F448" s="135">
        <v>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35">
        <v>0</v>
      </c>
      <c r="V448" s="135">
        <v>0</v>
      </c>
      <c r="W448" s="135">
        <v>0</v>
      </c>
      <c r="X448" s="123" t="s">
        <v>609</v>
      </c>
      <c r="Y448" s="123" t="s">
        <v>140</v>
      </c>
      <c r="Z448" s="123" t="s">
        <v>153</v>
      </c>
      <c r="AA448" s="124" t="s">
        <v>610</v>
      </c>
      <c r="AB448" s="135">
        <v>0</v>
      </c>
      <c r="AC448" s="136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>
        <v>0</v>
      </c>
      <c r="BE448" s="135">
        <v>0</v>
      </c>
      <c r="BF448" s="135">
        <v>0</v>
      </c>
      <c r="BG448" s="135">
        <v>0</v>
      </c>
      <c r="BH448" s="135">
        <v>0</v>
      </c>
      <c r="BI448" s="135">
        <v>0</v>
      </c>
      <c r="BJ448" s="135">
        <v>0</v>
      </c>
      <c r="BK448" s="135">
        <v>0</v>
      </c>
      <c r="BL448" s="135">
        <v>0</v>
      </c>
      <c r="BM448" s="135">
        <v>0</v>
      </c>
      <c r="BN448" s="135">
        <v>0</v>
      </c>
      <c r="BO448" s="135">
        <v>0</v>
      </c>
      <c r="BP448" s="135">
        <v>0</v>
      </c>
      <c r="BQ448" s="135">
        <v>0</v>
      </c>
      <c r="BR448" s="135">
        <v>0</v>
      </c>
      <c r="BS448" s="135">
        <v>10</v>
      </c>
      <c r="BT448" s="135">
        <v>10</v>
      </c>
    </row>
    <row r="449" spans="1:72" ht="17.25" customHeight="1">
      <c r="A449" s="123"/>
      <c r="B449" s="123" t="s">
        <v>144</v>
      </c>
      <c r="C449" s="123"/>
      <c r="D449" s="124" t="s">
        <v>611</v>
      </c>
      <c r="E449" s="135">
        <v>400</v>
      </c>
      <c r="F449" s="135">
        <v>400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35">
        <v>0</v>
      </c>
      <c r="V449" s="135">
        <v>0</v>
      </c>
      <c r="W449" s="135">
        <v>400</v>
      </c>
      <c r="X449" s="123"/>
      <c r="Y449" s="123" t="s">
        <v>144</v>
      </c>
      <c r="Z449" s="123"/>
      <c r="AA449" s="124" t="s">
        <v>611</v>
      </c>
      <c r="AB449" s="135">
        <v>0</v>
      </c>
      <c r="AC449" s="136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>
        <v>0</v>
      </c>
      <c r="BE449" s="135">
        <v>0</v>
      </c>
      <c r="BF449" s="135">
        <v>0</v>
      </c>
      <c r="BG449" s="135">
        <v>0</v>
      </c>
      <c r="BH449" s="135">
        <v>0</v>
      </c>
      <c r="BI449" s="135">
        <v>0</v>
      </c>
      <c r="BJ449" s="135">
        <v>0</v>
      </c>
      <c r="BK449" s="135">
        <v>0</v>
      </c>
      <c r="BL449" s="135">
        <v>0</v>
      </c>
      <c r="BM449" s="135">
        <v>0</v>
      </c>
      <c r="BN449" s="135">
        <v>0</v>
      </c>
      <c r="BO449" s="135">
        <v>0</v>
      </c>
      <c r="BP449" s="135">
        <v>0</v>
      </c>
      <c r="BQ449" s="135">
        <v>0</v>
      </c>
      <c r="BR449" s="135">
        <v>250</v>
      </c>
      <c r="BS449" s="135">
        <v>0</v>
      </c>
      <c r="BT449" s="135">
        <v>650</v>
      </c>
    </row>
    <row r="450" spans="1:72" ht="17.25" customHeight="1">
      <c r="A450" s="123" t="s">
        <v>609</v>
      </c>
      <c r="B450" s="123" t="s">
        <v>146</v>
      </c>
      <c r="C450" s="123" t="s">
        <v>137</v>
      </c>
      <c r="D450" s="124" t="s">
        <v>141</v>
      </c>
      <c r="E450" s="135">
        <v>400</v>
      </c>
      <c r="F450" s="135">
        <v>400</v>
      </c>
      <c r="G450" s="135">
        <v>0</v>
      </c>
      <c r="H450" s="135">
        <v>0</v>
      </c>
      <c r="I450" s="135">
        <v>0</v>
      </c>
      <c r="J450" s="135">
        <v>0</v>
      </c>
      <c r="K450" s="135">
        <v>0</v>
      </c>
      <c r="L450" s="135">
        <v>0</v>
      </c>
      <c r="M450" s="135">
        <v>0</v>
      </c>
      <c r="N450" s="135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35">
        <v>0</v>
      </c>
      <c r="V450" s="135">
        <v>0</v>
      </c>
      <c r="W450" s="135">
        <v>400</v>
      </c>
      <c r="X450" s="123" t="s">
        <v>609</v>
      </c>
      <c r="Y450" s="123" t="s">
        <v>146</v>
      </c>
      <c r="Z450" s="123" t="s">
        <v>137</v>
      </c>
      <c r="AA450" s="124" t="s">
        <v>141</v>
      </c>
      <c r="AB450" s="135">
        <v>0</v>
      </c>
      <c r="AC450" s="136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>
        <v>0</v>
      </c>
      <c r="BE450" s="135">
        <v>0</v>
      </c>
      <c r="BF450" s="135">
        <v>0</v>
      </c>
      <c r="BG450" s="135">
        <v>0</v>
      </c>
      <c r="BH450" s="135">
        <v>0</v>
      </c>
      <c r="BI450" s="135">
        <v>0</v>
      </c>
      <c r="BJ450" s="135">
        <v>0</v>
      </c>
      <c r="BK450" s="135">
        <v>0</v>
      </c>
      <c r="BL450" s="135">
        <v>0</v>
      </c>
      <c r="BM450" s="135">
        <v>0</v>
      </c>
      <c r="BN450" s="135">
        <v>0</v>
      </c>
      <c r="BO450" s="135">
        <v>0</v>
      </c>
      <c r="BP450" s="135">
        <v>0</v>
      </c>
      <c r="BQ450" s="135">
        <v>0</v>
      </c>
      <c r="BR450" s="135">
        <v>214</v>
      </c>
      <c r="BS450" s="135">
        <v>0</v>
      </c>
      <c r="BT450" s="135">
        <v>614</v>
      </c>
    </row>
    <row r="451" spans="1:72" ht="17.25" customHeight="1">
      <c r="A451" s="123" t="s">
        <v>609</v>
      </c>
      <c r="B451" s="123" t="s">
        <v>146</v>
      </c>
      <c r="C451" s="123" t="s">
        <v>155</v>
      </c>
      <c r="D451" s="124" t="s">
        <v>612</v>
      </c>
      <c r="E451" s="135">
        <v>0</v>
      </c>
      <c r="F451" s="135">
        <v>0</v>
      </c>
      <c r="G451" s="135">
        <v>0</v>
      </c>
      <c r="H451" s="135">
        <v>0</v>
      </c>
      <c r="I451" s="135">
        <v>0</v>
      </c>
      <c r="J451" s="135">
        <v>0</v>
      </c>
      <c r="K451" s="135">
        <v>0</v>
      </c>
      <c r="L451" s="135">
        <v>0</v>
      </c>
      <c r="M451" s="135">
        <v>0</v>
      </c>
      <c r="N451" s="135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35">
        <v>0</v>
      </c>
      <c r="V451" s="135">
        <v>0</v>
      </c>
      <c r="W451" s="135">
        <v>0</v>
      </c>
      <c r="X451" s="123" t="s">
        <v>609</v>
      </c>
      <c r="Y451" s="123" t="s">
        <v>146</v>
      </c>
      <c r="Z451" s="123" t="s">
        <v>155</v>
      </c>
      <c r="AA451" s="124" t="s">
        <v>612</v>
      </c>
      <c r="AB451" s="135">
        <v>0</v>
      </c>
      <c r="AC451" s="136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>
        <v>0</v>
      </c>
      <c r="BE451" s="135">
        <v>0</v>
      </c>
      <c r="BF451" s="135">
        <v>0</v>
      </c>
      <c r="BG451" s="135">
        <v>0</v>
      </c>
      <c r="BH451" s="135">
        <v>0</v>
      </c>
      <c r="BI451" s="135">
        <v>0</v>
      </c>
      <c r="BJ451" s="135">
        <v>0</v>
      </c>
      <c r="BK451" s="135">
        <v>0</v>
      </c>
      <c r="BL451" s="135">
        <v>0</v>
      </c>
      <c r="BM451" s="135">
        <v>0</v>
      </c>
      <c r="BN451" s="135">
        <v>0</v>
      </c>
      <c r="BO451" s="135">
        <v>0</v>
      </c>
      <c r="BP451" s="135">
        <v>0</v>
      </c>
      <c r="BQ451" s="135">
        <v>0</v>
      </c>
      <c r="BR451" s="135">
        <v>36</v>
      </c>
      <c r="BS451" s="135">
        <v>0</v>
      </c>
      <c r="BT451" s="135">
        <v>36</v>
      </c>
    </row>
    <row r="452" spans="1:72" ht="17.25" customHeight="1">
      <c r="A452" s="123"/>
      <c r="B452" s="123" t="s">
        <v>159</v>
      </c>
      <c r="C452" s="123"/>
      <c r="D452" s="124" t="s">
        <v>613</v>
      </c>
      <c r="E452" s="135">
        <v>0</v>
      </c>
      <c r="F452" s="135">
        <v>0</v>
      </c>
      <c r="G452" s="135">
        <v>0</v>
      </c>
      <c r="H452" s="135">
        <v>0</v>
      </c>
      <c r="I452" s="135">
        <v>0</v>
      </c>
      <c r="J452" s="135">
        <v>0</v>
      </c>
      <c r="K452" s="135">
        <v>0</v>
      </c>
      <c r="L452" s="135">
        <v>0</v>
      </c>
      <c r="M452" s="135">
        <v>0</v>
      </c>
      <c r="N452" s="135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35">
        <v>0</v>
      </c>
      <c r="V452" s="135">
        <v>0</v>
      </c>
      <c r="W452" s="135">
        <v>0</v>
      </c>
      <c r="X452" s="123"/>
      <c r="Y452" s="123" t="s">
        <v>159</v>
      </c>
      <c r="Z452" s="123"/>
      <c r="AA452" s="124" t="s">
        <v>613</v>
      </c>
      <c r="AB452" s="135">
        <v>0</v>
      </c>
      <c r="AC452" s="136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>
        <v>0</v>
      </c>
      <c r="BE452" s="135">
        <v>0</v>
      </c>
      <c r="BF452" s="135">
        <v>0</v>
      </c>
      <c r="BG452" s="135">
        <v>0</v>
      </c>
      <c r="BH452" s="135">
        <v>0</v>
      </c>
      <c r="BI452" s="135">
        <v>0</v>
      </c>
      <c r="BJ452" s="135">
        <v>0</v>
      </c>
      <c r="BK452" s="135">
        <v>0</v>
      </c>
      <c r="BL452" s="135">
        <v>0</v>
      </c>
      <c r="BM452" s="135">
        <v>0</v>
      </c>
      <c r="BN452" s="135">
        <v>0</v>
      </c>
      <c r="BO452" s="135">
        <v>0</v>
      </c>
      <c r="BP452" s="135">
        <v>0</v>
      </c>
      <c r="BQ452" s="135">
        <v>0</v>
      </c>
      <c r="BR452" s="135">
        <v>0</v>
      </c>
      <c r="BS452" s="135">
        <v>3</v>
      </c>
      <c r="BT452" s="135">
        <v>3</v>
      </c>
    </row>
    <row r="453" spans="1:72" ht="17.25" customHeight="1">
      <c r="A453" s="123" t="s">
        <v>609</v>
      </c>
      <c r="B453" s="123" t="s">
        <v>161</v>
      </c>
      <c r="C453" s="123" t="s">
        <v>155</v>
      </c>
      <c r="D453" s="124" t="s">
        <v>614</v>
      </c>
      <c r="E453" s="135">
        <v>0</v>
      </c>
      <c r="F453" s="135">
        <v>0</v>
      </c>
      <c r="G453" s="135">
        <v>0</v>
      </c>
      <c r="H453" s="135">
        <v>0</v>
      </c>
      <c r="I453" s="135">
        <v>0</v>
      </c>
      <c r="J453" s="135">
        <v>0</v>
      </c>
      <c r="K453" s="135">
        <v>0</v>
      </c>
      <c r="L453" s="135">
        <v>0</v>
      </c>
      <c r="M453" s="135">
        <v>0</v>
      </c>
      <c r="N453" s="135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35">
        <v>0</v>
      </c>
      <c r="V453" s="135">
        <v>0</v>
      </c>
      <c r="W453" s="135">
        <v>0</v>
      </c>
      <c r="X453" s="123" t="s">
        <v>609</v>
      </c>
      <c r="Y453" s="123" t="s">
        <v>161</v>
      </c>
      <c r="Z453" s="123" t="s">
        <v>155</v>
      </c>
      <c r="AA453" s="124" t="s">
        <v>614</v>
      </c>
      <c r="AB453" s="135">
        <v>0</v>
      </c>
      <c r="AC453" s="136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>
        <v>0</v>
      </c>
      <c r="BE453" s="135">
        <v>0</v>
      </c>
      <c r="BF453" s="135">
        <v>0</v>
      </c>
      <c r="BG453" s="135">
        <v>0</v>
      </c>
      <c r="BH453" s="135">
        <v>0</v>
      </c>
      <c r="BI453" s="135">
        <v>0</v>
      </c>
      <c r="BJ453" s="135">
        <v>0</v>
      </c>
      <c r="BK453" s="135">
        <v>0</v>
      </c>
      <c r="BL453" s="135">
        <v>0</v>
      </c>
      <c r="BM453" s="135">
        <v>0</v>
      </c>
      <c r="BN453" s="135">
        <v>0</v>
      </c>
      <c r="BO453" s="135">
        <v>0</v>
      </c>
      <c r="BP453" s="135">
        <v>0</v>
      </c>
      <c r="BQ453" s="135">
        <v>0</v>
      </c>
      <c r="BR453" s="135">
        <v>0</v>
      </c>
      <c r="BS453" s="135">
        <v>3</v>
      </c>
      <c r="BT453" s="135">
        <v>3</v>
      </c>
    </row>
    <row r="454" spans="1:72" ht="17.25" customHeight="1">
      <c r="A454" s="123"/>
      <c r="B454" s="123" t="s">
        <v>166</v>
      </c>
      <c r="C454" s="123"/>
      <c r="D454" s="124" t="s">
        <v>615</v>
      </c>
      <c r="E454" s="135">
        <v>0</v>
      </c>
      <c r="F454" s="135">
        <v>0</v>
      </c>
      <c r="G454" s="135">
        <v>0</v>
      </c>
      <c r="H454" s="135">
        <v>0</v>
      </c>
      <c r="I454" s="135">
        <v>0</v>
      </c>
      <c r="J454" s="135">
        <v>0</v>
      </c>
      <c r="K454" s="135">
        <v>0</v>
      </c>
      <c r="L454" s="135">
        <v>0</v>
      </c>
      <c r="M454" s="135">
        <v>0</v>
      </c>
      <c r="N454" s="135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35">
        <v>0</v>
      </c>
      <c r="V454" s="135">
        <v>0</v>
      </c>
      <c r="W454" s="135">
        <v>0</v>
      </c>
      <c r="X454" s="123"/>
      <c r="Y454" s="123" t="s">
        <v>166</v>
      </c>
      <c r="Z454" s="123"/>
      <c r="AA454" s="124" t="s">
        <v>615</v>
      </c>
      <c r="AB454" s="135">
        <v>0</v>
      </c>
      <c r="AC454" s="136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>
        <v>0</v>
      </c>
      <c r="BE454" s="135">
        <v>0</v>
      </c>
      <c r="BF454" s="135">
        <v>0</v>
      </c>
      <c r="BG454" s="135">
        <v>0</v>
      </c>
      <c r="BH454" s="135">
        <v>0</v>
      </c>
      <c r="BI454" s="135">
        <v>0</v>
      </c>
      <c r="BJ454" s="135">
        <v>0</v>
      </c>
      <c r="BK454" s="135">
        <v>0</v>
      </c>
      <c r="BL454" s="135">
        <v>0</v>
      </c>
      <c r="BM454" s="135">
        <v>0</v>
      </c>
      <c r="BN454" s="135">
        <v>0</v>
      </c>
      <c r="BO454" s="135">
        <v>0</v>
      </c>
      <c r="BP454" s="135">
        <v>0</v>
      </c>
      <c r="BQ454" s="135">
        <v>0</v>
      </c>
      <c r="BR454" s="135">
        <v>0</v>
      </c>
      <c r="BS454" s="135">
        <v>930</v>
      </c>
      <c r="BT454" s="135">
        <v>930</v>
      </c>
    </row>
    <row r="455" spans="1:72" ht="17.25" customHeight="1">
      <c r="A455" s="123" t="s">
        <v>609</v>
      </c>
      <c r="B455" s="123" t="s">
        <v>168</v>
      </c>
      <c r="C455" s="123" t="s">
        <v>137</v>
      </c>
      <c r="D455" s="124" t="s">
        <v>616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135">
        <v>0</v>
      </c>
      <c r="K455" s="135">
        <v>0</v>
      </c>
      <c r="L455" s="135">
        <v>0</v>
      </c>
      <c r="M455" s="135">
        <v>0</v>
      </c>
      <c r="N455" s="135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35">
        <v>0</v>
      </c>
      <c r="V455" s="135">
        <v>0</v>
      </c>
      <c r="W455" s="135">
        <v>0</v>
      </c>
      <c r="X455" s="123" t="s">
        <v>609</v>
      </c>
      <c r="Y455" s="123" t="s">
        <v>168</v>
      </c>
      <c r="Z455" s="123" t="s">
        <v>137</v>
      </c>
      <c r="AA455" s="124" t="s">
        <v>616</v>
      </c>
      <c r="AB455" s="135">
        <v>0</v>
      </c>
      <c r="AC455" s="136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>
        <v>0</v>
      </c>
      <c r="BE455" s="135">
        <v>0</v>
      </c>
      <c r="BF455" s="135">
        <v>0</v>
      </c>
      <c r="BG455" s="135">
        <v>0</v>
      </c>
      <c r="BH455" s="135">
        <v>0</v>
      </c>
      <c r="BI455" s="135">
        <v>0</v>
      </c>
      <c r="BJ455" s="135">
        <v>0</v>
      </c>
      <c r="BK455" s="135">
        <v>0</v>
      </c>
      <c r="BL455" s="135">
        <v>0</v>
      </c>
      <c r="BM455" s="135">
        <v>0</v>
      </c>
      <c r="BN455" s="135">
        <v>0</v>
      </c>
      <c r="BO455" s="135">
        <v>0</v>
      </c>
      <c r="BP455" s="135">
        <v>0</v>
      </c>
      <c r="BQ455" s="135">
        <v>0</v>
      </c>
      <c r="BR455" s="135">
        <v>0</v>
      </c>
      <c r="BS455" s="135">
        <v>130</v>
      </c>
      <c r="BT455" s="135">
        <v>130</v>
      </c>
    </row>
    <row r="456" spans="1:72" ht="17.25" customHeight="1">
      <c r="A456" s="123" t="s">
        <v>609</v>
      </c>
      <c r="B456" s="123" t="s">
        <v>168</v>
      </c>
      <c r="C456" s="123" t="s">
        <v>153</v>
      </c>
      <c r="D456" s="124" t="s">
        <v>617</v>
      </c>
      <c r="E456" s="135">
        <v>0</v>
      </c>
      <c r="F456" s="135">
        <v>0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35">
        <v>0</v>
      </c>
      <c r="V456" s="135">
        <v>0</v>
      </c>
      <c r="W456" s="135">
        <v>0</v>
      </c>
      <c r="X456" s="123" t="s">
        <v>609</v>
      </c>
      <c r="Y456" s="123" t="s">
        <v>168</v>
      </c>
      <c r="Z456" s="123" t="s">
        <v>153</v>
      </c>
      <c r="AA456" s="124" t="s">
        <v>617</v>
      </c>
      <c r="AB456" s="135">
        <v>0</v>
      </c>
      <c r="AC456" s="136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>
        <v>0</v>
      </c>
      <c r="BE456" s="135">
        <v>0</v>
      </c>
      <c r="BF456" s="135">
        <v>0</v>
      </c>
      <c r="BG456" s="135">
        <v>0</v>
      </c>
      <c r="BH456" s="135">
        <v>0</v>
      </c>
      <c r="BI456" s="135">
        <v>0</v>
      </c>
      <c r="BJ456" s="135">
        <v>0</v>
      </c>
      <c r="BK456" s="135">
        <v>0</v>
      </c>
      <c r="BL456" s="135">
        <v>0</v>
      </c>
      <c r="BM456" s="135">
        <v>0</v>
      </c>
      <c r="BN456" s="135">
        <v>0</v>
      </c>
      <c r="BO456" s="135">
        <v>0</v>
      </c>
      <c r="BP456" s="135">
        <v>0</v>
      </c>
      <c r="BQ456" s="135">
        <v>0</v>
      </c>
      <c r="BR456" s="135">
        <v>0</v>
      </c>
      <c r="BS456" s="135">
        <v>800</v>
      </c>
      <c r="BT456" s="135">
        <v>800</v>
      </c>
    </row>
    <row r="457" spans="1:72" ht="17.25" customHeight="1">
      <c r="A457" s="123"/>
      <c r="B457" s="123" t="s">
        <v>163</v>
      </c>
      <c r="C457" s="123"/>
      <c r="D457" s="124" t="s">
        <v>618</v>
      </c>
      <c r="E457" s="135">
        <v>0</v>
      </c>
      <c r="F457" s="135">
        <v>0</v>
      </c>
      <c r="G457" s="135">
        <v>0</v>
      </c>
      <c r="H457" s="135">
        <v>0</v>
      </c>
      <c r="I457" s="135">
        <v>0</v>
      </c>
      <c r="J457" s="135">
        <v>0</v>
      </c>
      <c r="K457" s="135">
        <v>0</v>
      </c>
      <c r="L457" s="135">
        <v>0</v>
      </c>
      <c r="M457" s="135">
        <v>0</v>
      </c>
      <c r="N457" s="135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35">
        <v>0</v>
      </c>
      <c r="V457" s="135">
        <v>0</v>
      </c>
      <c r="W457" s="135">
        <v>0</v>
      </c>
      <c r="X457" s="123"/>
      <c r="Y457" s="123" t="s">
        <v>163</v>
      </c>
      <c r="Z457" s="123"/>
      <c r="AA457" s="124" t="s">
        <v>618</v>
      </c>
      <c r="AB457" s="135">
        <v>0</v>
      </c>
      <c r="AC457" s="136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>
        <v>0</v>
      </c>
      <c r="BE457" s="135">
        <v>0</v>
      </c>
      <c r="BF457" s="135">
        <v>0</v>
      </c>
      <c r="BG457" s="135">
        <v>0</v>
      </c>
      <c r="BH457" s="135">
        <v>0</v>
      </c>
      <c r="BI457" s="135">
        <v>0</v>
      </c>
      <c r="BJ457" s="135">
        <v>0</v>
      </c>
      <c r="BK457" s="135">
        <v>0</v>
      </c>
      <c r="BL457" s="135">
        <v>0</v>
      </c>
      <c r="BM457" s="135">
        <v>0</v>
      </c>
      <c r="BN457" s="135">
        <v>0</v>
      </c>
      <c r="BO457" s="135">
        <v>0</v>
      </c>
      <c r="BP457" s="135">
        <v>0</v>
      </c>
      <c r="BQ457" s="135">
        <v>0</v>
      </c>
      <c r="BR457" s="135">
        <v>0</v>
      </c>
      <c r="BS457" s="135">
        <v>680</v>
      </c>
      <c r="BT457" s="135">
        <v>680</v>
      </c>
    </row>
    <row r="458" spans="1:72" ht="17.25" customHeight="1">
      <c r="A458" s="123" t="s">
        <v>609</v>
      </c>
      <c r="B458" s="123" t="s">
        <v>171</v>
      </c>
      <c r="C458" s="123" t="s">
        <v>144</v>
      </c>
      <c r="D458" s="124" t="s">
        <v>619</v>
      </c>
      <c r="E458" s="135">
        <v>0</v>
      </c>
      <c r="F458" s="135">
        <v>0</v>
      </c>
      <c r="G458" s="135">
        <v>0</v>
      </c>
      <c r="H458" s="135">
        <v>0</v>
      </c>
      <c r="I458" s="135">
        <v>0</v>
      </c>
      <c r="J458" s="135">
        <v>0</v>
      </c>
      <c r="K458" s="135">
        <v>0</v>
      </c>
      <c r="L458" s="135">
        <v>0</v>
      </c>
      <c r="M458" s="135">
        <v>0</v>
      </c>
      <c r="N458" s="135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35">
        <v>0</v>
      </c>
      <c r="V458" s="135">
        <v>0</v>
      </c>
      <c r="W458" s="135">
        <v>0</v>
      </c>
      <c r="X458" s="123" t="s">
        <v>609</v>
      </c>
      <c r="Y458" s="123" t="s">
        <v>171</v>
      </c>
      <c r="Z458" s="123" t="s">
        <v>144</v>
      </c>
      <c r="AA458" s="124" t="s">
        <v>619</v>
      </c>
      <c r="AB458" s="135">
        <v>0</v>
      </c>
      <c r="AC458" s="136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>
        <v>0</v>
      </c>
      <c r="BE458" s="135">
        <v>0</v>
      </c>
      <c r="BF458" s="135">
        <v>0</v>
      </c>
      <c r="BG458" s="135">
        <v>0</v>
      </c>
      <c r="BH458" s="135">
        <v>0</v>
      </c>
      <c r="BI458" s="135">
        <v>0</v>
      </c>
      <c r="BJ458" s="135">
        <v>0</v>
      </c>
      <c r="BK458" s="135">
        <v>0</v>
      </c>
      <c r="BL458" s="135">
        <v>0</v>
      </c>
      <c r="BM458" s="135">
        <v>0</v>
      </c>
      <c r="BN458" s="135">
        <v>0</v>
      </c>
      <c r="BO458" s="135">
        <v>0</v>
      </c>
      <c r="BP458" s="135">
        <v>0</v>
      </c>
      <c r="BQ458" s="135">
        <v>0</v>
      </c>
      <c r="BR458" s="135">
        <v>0</v>
      </c>
      <c r="BS458" s="135">
        <v>200</v>
      </c>
      <c r="BT458" s="135">
        <v>200</v>
      </c>
    </row>
    <row r="459" spans="1:72" ht="17.25" customHeight="1">
      <c r="A459" s="123" t="s">
        <v>609</v>
      </c>
      <c r="B459" s="123" t="s">
        <v>171</v>
      </c>
      <c r="C459" s="123" t="s">
        <v>155</v>
      </c>
      <c r="D459" s="124" t="s">
        <v>620</v>
      </c>
      <c r="E459" s="135">
        <v>0</v>
      </c>
      <c r="F459" s="135">
        <v>0</v>
      </c>
      <c r="G459" s="135">
        <v>0</v>
      </c>
      <c r="H459" s="135">
        <v>0</v>
      </c>
      <c r="I459" s="135">
        <v>0</v>
      </c>
      <c r="J459" s="135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35">
        <v>0</v>
      </c>
      <c r="V459" s="135">
        <v>0</v>
      </c>
      <c r="W459" s="135">
        <v>0</v>
      </c>
      <c r="X459" s="123" t="s">
        <v>609</v>
      </c>
      <c r="Y459" s="123" t="s">
        <v>171</v>
      </c>
      <c r="Z459" s="123" t="s">
        <v>155</v>
      </c>
      <c r="AA459" s="124" t="s">
        <v>620</v>
      </c>
      <c r="AB459" s="135">
        <v>0</v>
      </c>
      <c r="AC459" s="136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>
        <v>0</v>
      </c>
      <c r="BE459" s="135">
        <v>0</v>
      </c>
      <c r="BF459" s="135">
        <v>0</v>
      </c>
      <c r="BG459" s="135">
        <v>0</v>
      </c>
      <c r="BH459" s="135">
        <v>0</v>
      </c>
      <c r="BI459" s="135">
        <v>0</v>
      </c>
      <c r="BJ459" s="135">
        <v>0</v>
      </c>
      <c r="BK459" s="135">
        <v>0</v>
      </c>
      <c r="BL459" s="135">
        <v>0</v>
      </c>
      <c r="BM459" s="135">
        <v>0</v>
      </c>
      <c r="BN459" s="135">
        <v>0</v>
      </c>
      <c r="BO459" s="135">
        <v>0</v>
      </c>
      <c r="BP459" s="135">
        <v>0</v>
      </c>
      <c r="BQ459" s="135">
        <v>0</v>
      </c>
      <c r="BR459" s="135">
        <v>0</v>
      </c>
      <c r="BS459" s="135">
        <v>280</v>
      </c>
      <c r="BT459" s="135">
        <v>280</v>
      </c>
    </row>
    <row r="460" spans="1:72" ht="17.25" customHeight="1">
      <c r="A460" s="123" t="s">
        <v>609</v>
      </c>
      <c r="B460" s="123" t="s">
        <v>171</v>
      </c>
      <c r="C460" s="123" t="s">
        <v>153</v>
      </c>
      <c r="D460" s="124" t="s">
        <v>621</v>
      </c>
      <c r="E460" s="135">
        <v>0</v>
      </c>
      <c r="F460" s="135">
        <v>0</v>
      </c>
      <c r="G460" s="135">
        <v>0</v>
      </c>
      <c r="H460" s="135">
        <v>0</v>
      </c>
      <c r="I460" s="135">
        <v>0</v>
      </c>
      <c r="J460" s="135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35">
        <v>0</v>
      </c>
      <c r="V460" s="135">
        <v>0</v>
      </c>
      <c r="W460" s="135">
        <v>0</v>
      </c>
      <c r="X460" s="123" t="s">
        <v>609</v>
      </c>
      <c r="Y460" s="123" t="s">
        <v>171</v>
      </c>
      <c r="Z460" s="123" t="s">
        <v>153</v>
      </c>
      <c r="AA460" s="124" t="s">
        <v>621</v>
      </c>
      <c r="AB460" s="135">
        <v>0</v>
      </c>
      <c r="AC460" s="136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>
        <v>0</v>
      </c>
      <c r="BE460" s="135">
        <v>0</v>
      </c>
      <c r="BF460" s="135">
        <v>0</v>
      </c>
      <c r="BG460" s="135">
        <v>0</v>
      </c>
      <c r="BH460" s="135">
        <v>0</v>
      </c>
      <c r="BI460" s="135">
        <v>0</v>
      </c>
      <c r="BJ460" s="135">
        <v>0</v>
      </c>
      <c r="BK460" s="135">
        <v>0</v>
      </c>
      <c r="BL460" s="135">
        <v>0</v>
      </c>
      <c r="BM460" s="135">
        <v>0</v>
      </c>
      <c r="BN460" s="135">
        <v>0</v>
      </c>
      <c r="BO460" s="135">
        <v>0</v>
      </c>
      <c r="BP460" s="135">
        <v>0</v>
      </c>
      <c r="BQ460" s="135">
        <v>0</v>
      </c>
      <c r="BR460" s="135">
        <v>0</v>
      </c>
      <c r="BS460" s="135">
        <v>200</v>
      </c>
      <c r="BT460" s="135">
        <v>200</v>
      </c>
    </row>
    <row r="461" spans="1:72" ht="17.25" customHeight="1">
      <c r="A461" s="123" t="s">
        <v>622</v>
      </c>
      <c r="B461" s="123"/>
      <c r="C461" s="123"/>
      <c r="D461" s="124" t="s">
        <v>623</v>
      </c>
      <c r="E461" s="135">
        <v>0</v>
      </c>
      <c r="F461" s="135">
        <v>0</v>
      </c>
      <c r="G461" s="135">
        <v>0</v>
      </c>
      <c r="H461" s="135">
        <v>0</v>
      </c>
      <c r="I461" s="135">
        <v>0</v>
      </c>
      <c r="J461" s="135">
        <v>0</v>
      </c>
      <c r="K461" s="135">
        <v>0</v>
      </c>
      <c r="L461" s="135">
        <v>0</v>
      </c>
      <c r="M461" s="135">
        <v>0</v>
      </c>
      <c r="N461" s="135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35">
        <v>0</v>
      </c>
      <c r="V461" s="135">
        <v>0</v>
      </c>
      <c r="W461" s="135">
        <v>0</v>
      </c>
      <c r="X461" s="123" t="s">
        <v>622</v>
      </c>
      <c r="Y461" s="123"/>
      <c r="Z461" s="123"/>
      <c r="AA461" s="124" t="s">
        <v>623</v>
      </c>
      <c r="AB461" s="135">
        <v>0</v>
      </c>
      <c r="AC461" s="136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>
        <v>0</v>
      </c>
      <c r="BE461" s="135">
        <v>0</v>
      </c>
      <c r="BF461" s="135">
        <v>0</v>
      </c>
      <c r="BG461" s="135">
        <v>0</v>
      </c>
      <c r="BH461" s="135">
        <v>0</v>
      </c>
      <c r="BI461" s="135">
        <v>0</v>
      </c>
      <c r="BJ461" s="135">
        <v>0</v>
      </c>
      <c r="BK461" s="135">
        <v>0</v>
      </c>
      <c r="BL461" s="135">
        <v>0</v>
      </c>
      <c r="BM461" s="135">
        <v>0</v>
      </c>
      <c r="BN461" s="135">
        <v>0</v>
      </c>
      <c r="BO461" s="135">
        <v>0</v>
      </c>
      <c r="BP461" s="135">
        <v>0</v>
      </c>
      <c r="BQ461" s="135">
        <v>0</v>
      </c>
      <c r="BR461" s="135">
        <v>2800</v>
      </c>
      <c r="BS461" s="135">
        <v>0</v>
      </c>
      <c r="BT461" s="135">
        <v>2800</v>
      </c>
    </row>
    <row r="462" spans="1:72" ht="17.25" customHeight="1">
      <c r="A462" s="123"/>
      <c r="B462" s="123"/>
      <c r="C462" s="123"/>
      <c r="D462" s="124" t="s">
        <v>624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135">
        <v>0</v>
      </c>
      <c r="K462" s="135">
        <v>0</v>
      </c>
      <c r="L462" s="135">
        <v>0</v>
      </c>
      <c r="M462" s="135">
        <v>0</v>
      </c>
      <c r="N462" s="135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35">
        <v>0</v>
      </c>
      <c r="V462" s="135">
        <v>0</v>
      </c>
      <c r="W462" s="135">
        <v>0</v>
      </c>
      <c r="X462" s="123"/>
      <c r="Y462" s="123"/>
      <c r="Z462" s="123"/>
      <c r="AA462" s="124" t="s">
        <v>624</v>
      </c>
      <c r="AB462" s="135">
        <v>0</v>
      </c>
      <c r="AC462" s="136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>
        <v>0</v>
      </c>
      <c r="BE462" s="135">
        <v>0</v>
      </c>
      <c r="BF462" s="135">
        <v>0</v>
      </c>
      <c r="BG462" s="135">
        <v>0</v>
      </c>
      <c r="BH462" s="135">
        <v>0</v>
      </c>
      <c r="BI462" s="135">
        <v>0</v>
      </c>
      <c r="BJ462" s="135">
        <v>0</v>
      </c>
      <c r="BK462" s="135">
        <v>0</v>
      </c>
      <c r="BL462" s="135">
        <v>0</v>
      </c>
      <c r="BM462" s="135">
        <v>0</v>
      </c>
      <c r="BN462" s="135">
        <v>0</v>
      </c>
      <c r="BO462" s="135">
        <v>0</v>
      </c>
      <c r="BP462" s="135">
        <v>0</v>
      </c>
      <c r="BQ462" s="135">
        <v>0</v>
      </c>
      <c r="BR462" s="135">
        <v>2800</v>
      </c>
      <c r="BS462" s="135">
        <v>0</v>
      </c>
      <c r="BT462" s="135">
        <v>2800</v>
      </c>
    </row>
    <row r="463" spans="1:72" ht="17.25" customHeight="1">
      <c r="A463" s="123" t="s">
        <v>625</v>
      </c>
      <c r="B463" s="123" t="s">
        <v>626</v>
      </c>
      <c r="C463" s="123"/>
      <c r="D463" s="124" t="s">
        <v>627</v>
      </c>
      <c r="E463" s="135">
        <v>0</v>
      </c>
      <c r="F463" s="135">
        <v>0</v>
      </c>
      <c r="G463" s="135">
        <v>0</v>
      </c>
      <c r="H463" s="135">
        <v>0</v>
      </c>
      <c r="I463" s="135">
        <v>0</v>
      </c>
      <c r="J463" s="135">
        <v>0</v>
      </c>
      <c r="K463" s="135">
        <v>0</v>
      </c>
      <c r="L463" s="135">
        <v>0</v>
      </c>
      <c r="M463" s="135">
        <v>0</v>
      </c>
      <c r="N463" s="135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35">
        <v>0</v>
      </c>
      <c r="V463" s="135">
        <v>0</v>
      </c>
      <c r="W463" s="135">
        <v>0</v>
      </c>
      <c r="X463" s="123" t="s">
        <v>625</v>
      </c>
      <c r="Y463" s="123" t="s">
        <v>626</v>
      </c>
      <c r="Z463" s="123"/>
      <c r="AA463" s="124" t="s">
        <v>627</v>
      </c>
      <c r="AB463" s="135">
        <v>0</v>
      </c>
      <c r="AC463" s="136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>
        <v>0</v>
      </c>
      <c r="BE463" s="135">
        <v>0</v>
      </c>
      <c r="BF463" s="135">
        <v>0</v>
      </c>
      <c r="BG463" s="135">
        <v>0</v>
      </c>
      <c r="BH463" s="135">
        <v>0</v>
      </c>
      <c r="BI463" s="135">
        <v>0</v>
      </c>
      <c r="BJ463" s="135">
        <v>0</v>
      </c>
      <c r="BK463" s="135">
        <v>0</v>
      </c>
      <c r="BL463" s="135">
        <v>0</v>
      </c>
      <c r="BM463" s="135">
        <v>0</v>
      </c>
      <c r="BN463" s="135">
        <v>0</v>
      </c>
      <c r="BO463" s="135">
        <v>0</v>
      </c>
      <c r="BP463" s="135">
        <v>0</v>
      </c>
      <c r="BQ463" s="135">
        <v>0</v>
      </c>
      <c r="BR463" s="135">
        <v>2800</v>
      </c>
      <c r="BS463" s="135">
        <v>0</v>
      </c>
      <c r="BT463" s="135">
        <v>2800</v>
      </c>
    </row>
    <row r="464" spans="1:72" ht="17.25" customHeight="1">
      <c r="A464" s="123" t="s">
        <v>628</v>
      </c>
      <c r="B464" s="123"/>
      <c r="C464" s="123"/>
      <c r="D464" s="124" t="s">
        <v>629</v>
      </c>
      <c r="E464" s="135">
        <v>4727.09</v>
      </c>
      <c r="F464" s="135">
        <v>0</v>
      </c>
      <c r="G464" s="135">
        <v>0</v>
      </c>
      <c r="H464" s="135">
        <v>0</v>
      </c>
      <c r="I464" s="135">
        <v>0</v>
      </c>
      <c r="J464" s="135">
        <v>0</v>
      </c>
      <c r="K464" s="135">
        <v>0</v>
      </c>
      <c r="L464" s="135">
        <v>0</v>
      </c>
      <c r="M464" s="135">
        <v>0</v>
      </c>
      <c r="N464" s="135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35">
        <v>0</v>
      </c>
      <c r="V464" s="135">
        <v>0</v>
      </c>
      <c r="W464" s="135">
        <v>0</v>
      </c>
      <c r="X464" s="123" t="s">
        <v>628</v>
      </c>
      <c r="Y464" s="123"/>
      <c r="Z464" s="123"/>
      <c r="AA464" s="124" t="s">
        <v>629</v>
      </c>
      <c r="AB464" s="135">
        <v>4727.09</v>
      </c>
      <c r="AC464" s="136">
        <f>AC465</f>
        <v>0</v>
      </c>
      <c r="AD464" s="136">
        <f t="shared" ref="AD464:BC464" si="68">AD465</f>
        <v>0</v>
      </c>
      <c r="AE464" s="136">
        <f t="shared" si="68"/>
        <v>0</v>
      </c>
      <c r="AF464" s="136">
        <f t="shared" si="68"/>
        <v>0</v>
      </c>
      <c r="AG464" s="136">
        <f t="shared" si="68"/>
        <v>0</v>
      </c>
      <c r="AH464" s="136">
        <f t="shared" si="68"/>
        <v>0</v>
      </c>
      <c r="AI464" s="136">
        <f t="shared" si="68"/>
        <v>0</v>
      </c>
      <c r="AJ464" s="136">
        <f t="shared" si="68"/>
        <v>0</v>
      </c>
      <c r="AK464" s="136">
        <f t="shared" si="68"/>
        <v>0</v>
      </c>
      <c r="AL464" s="136">
        <f t="shared" si="68"/>
        <v>0</v>
      </c>
      <c r="AM464" s="136">
        <f t="shared" si="68"/>
        <v>0</v>
      </c>
      <c r="AN464" s="136">
        <f t="shared" si="68"/>
        <v>0</v>
      </c>
      <c r="AO464" s="136">
        <f t="shared" si="68"/>
        <v>0</v>
      </c>
      <c r="AP464" s="136">
        <f t="shared" si="68"/>
        <v>0</v>
      </c>
      <c r="AQ464" s="136">
        <f t="shared" si="68"/>
        <v>0</v>
      </c>
      <c r="AR464" s="136">
        <f t="shared" si="68"/>
        <v>0</v>
      </c>
      <c r="AS464" s="136">
        <f t="shared" si="68"/>
        <v>0</v>
      </c>
      <c r="AT464" s="136">
        <f t="shared" si="68"/>
        <v>0</v>
      </c>
      <c r="AU464" s="136">
        <f t="shared" si="68"/>
        <v>0</v>
      </c>
      <c r="AV464" s="136">
        <f t="shared" si="68"/>
        <v>0</v>
      </c>
      <c r="AW464" s="136">
        <f t="shared" si="68"/>
        <v>0</v>
      </c>
      <c r="AX464" s="136">
        <f t="shared" si="68"/>
        <v>0</v>
      </c>
      <c r="AY464" s="136">
        <f t="shared" si="68"/>
        <v>0</v>
      </c>
      <c r="AZ464" s="136">
        <f t="shared" si="68"/>
        <v>0</v>
      </c>
      <c r="BA464" s="136">
        <f t="shared" si="68"/>
        <v>0</v>
      </c>
      <c r="BB464" s="136">
        <f t="shared" si="68"/>
        <v>0</v>
      </c>
      <c r="BC464" s="136">
        <f t="shared" si="68"/>
        <v>4727.09</v>
      </c>
      <c r="BD464" s="135">
        <v>0</v>
      </c>
      <c r="BE464" s="135">
        <v>0</v>
      </c>
      <c r="BF464" s="135">
        <v>0</v>
      </c>
      <c r="BG464" s="135">
        <v>0</v>
      </c>
      <c r="BH464" s="135">
        <v>0</v>
      </c>
      <c r="BI464" s="135">
        <v>0</v>
      </c>
      <c r="BJ464" s="135">
        <v>0</v>
      </c>
      <c r="BK464" s="135">
        <v>0</v>
      </c>
      <c r="BL464" s="135">
        <v>0</v>
      </c>
      <c r="BM464" s="135">
        <v>0</v>
      </c>
      <c r="BN464" s="135">
        <v>0</v>
      </c>
      <c r="BO464" s="135">
        <v>0</v>
      </c>
      <c r="BP464" s="135">
        <v>0</v>
      </c>
      <c r="BQ464" s="135">
        <v>0</v>
      </c>
      <c r="BR464" s="135">
        <v>764</v>
      </c>
      <c r="BS464" s="135">
        <v>120</v>
      </c>
      <c r="BT464" s="135">
        <v>5611.09</v>
      </c>
    </row>
    <row r="465" spans="1:72" ht="17.25" customHeight="1">
      <c r="A465" s="123"/>
      <c r="B465" s="123" t="s">
        <v>153</v>
      </c>
      <c r="C465" s="123"/>
      <c r="D465" s="124" t="s">
        <v>630</v>
      </c>
      <c r="E465" s="135">
        <v>4727.09</v>
      </c>
      <c r="F465" s="135">
        <v>0</v>
      </c>
      <c r="G465" s="135">
        <v>0</v>
      </c>
      <c r="H465" s="135">
        <v>0</v>
      </c>
      <c r="I465" s="135">
        <v>0</v>
      </c>
      <c r="J465" s="135">
        <v>0</v>
      </c>
      <c r="K465" s="135">
        <v>0</v>
      </c>
      <c r="L465" s="135">
        <v>0</v>
      </c>
      <c r="M465" s="135">
        <v>0</v>
      </c>
      <c r="N465" s="135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35">
        <v>0</v>
      </c>
      <c r="V465" s="135">
        <v>0</v>
      </c>
      <c r="W465" s="135">
        <v>0</v>
      </c>
      <c r="X465" s="123"/>
      <c r="Y465" s="123" t="s">
        <v>153</v>
      </c>
      <c r="Z465" s="123"/>
      <c r="AA465" s="124" t="s">
        <v>630</v>
      </c>
      <c r="AB465" s="135">
        <v>4727.09</v>
      </c>
      <c r="AC465" s="136">
        <f>SUM(AC466)</f>
        <v>0</v>
      </c>
      <c r="AD465" s="136">
        <f t="shared" ref="AD465:BC465" si="69">SUM(AD466)</f>
        <v>0</v>
      </c>
      <c r="AE465" s="136">
        <f t="shared" si="69"/>
        <v>0</v>
      </c>
      <c r="AF465" s="136">
        <f t="shared" si="69"/>
        <v>0</v>
      </c>
      <c r="AG465" s="136">
        <f t="shared" si="69"/>
        <v>0</v>
      </c>
      <c r="AH465" s="136">
        <f t="shared" si="69"/>
        <v>0</v>
      </c>
      <c r="AI465" s="136">
        <f t="shared" si="69"/>
        <v>0</v>
      </c>
      <c r="AJ465" s="136">
        <f t="shared" si="69"/>
        <v>0</v>
      </c>
      <c r="AK465" s="136">
        <f t="shared" si="69"/>
        <v>0</v>
      </c>
      <c r="AL465" s="136">
        <f t="shared" si="69"/>
        <v>0</v>
      </c>
      <c r="AM465" s="136">
        <f t="shared" si="69"/>
        <v>0</v>
      </c>
      <c r="AN465" s="136">
        <f t="shared" si="69"/>
        <v>0</v>
      </c>
      <c r="AO465" s="136">
        <f t="shared" si="69"/>
        <v>0</v>
      </c>
      <c r="AP465" s="136">
        <f t="shared" si="69"/>
        <v>0</v>
      </c>
      <c r="AQ465" s="136">
        <f t="shared" si="69"/>
        <v>0</v>
      </c>
      <c r="AR465" s="136">
        <f t="shared" si="69"/>
        <v>0</v>
      </c>
      <c r="AS465" s="136">
        <f t="shared" si="69"/>
        <v>0</v>
      </c>
      <c r="AT465" s="136">
        <f t="shared" si="69"/>
        <v>0</v>
      </c>
      <c r="AU465" s="136">
        <f t="shared" si="69"/>
        <v>0</v>
      </c>
      <c r="AV465" s="136">
        <f t="shared" si="69"/>
        <v>0</v>
      </c>
      <c r="AW465" s="136">
        <f t="shared" si="69"/>
        <v>0</v>
      </c>
      <c r="AX465" s="136">
        <f t="shared" si="69"/>
        <v>0</v>
      </c>
      <c r="AY465" s="136">
        <f t="shared" si="69"/>
        <v>0</v>
      </c>
      <c r="AZ465" s="136">
        <f t="shared" si="69"/>
        <v>0</v>
      </c>
      <c r="BA465" s="136">
        <f t="shared" si="69"/>
        <v>0</v>
      </c>
      <c r="BB465" s="136">
        <f t="shared" si="69"/>
        <v>0</v>
      </c>
      <c r="BC465" s="136">
        <f t="shared" si="69"/>
        <v>4727.09</v>
      </c>
      <c r="BD465" s="135">
        <v>0</v>
      </c>
      <c r="BE465" s="135">
        <v>0</v>
      </c>
      <c r="BF465" s="135">
        <v>0</v>
      </c>
      <c r="BG465" s="135">
        <v>0</v>
      </c>
      <c r="BH465" s="135">
        <v>0</v>
      </c>
      <c r="BI465" s="135">
        <v>0</v>
      </c>
      <c r="BJ465" s="135">
        <v>0</v>
      </c>
      <c r="BK465" s="135">
        <v>0</v>
      </c>
      <c r="BL465" s="135">
        <v>0</v>
      </c>
      <c r="BM465" s="135">
        <v>0</v>
      </c>
      <c r="BN465" s="135">
        <v>0</v>
      </c>
      <c r="BO465" s="135">
        <v>0</v>
      </c>
      <c r="BP465" s="135">
        <v>0</v>
      </c>
      <c r="BQ465" s="135">
        <v>0</v>
      </c>
      <c r="BR465" s="135">
        <v>764</v>
      </c>
      <c r="BS465" s="135">
        <v>120</v>
      </c>
      <c r="BT465" s="135">
        <v>5611.09</v>
      </c>
    </row>
    <row r="466" spans="1:72" ht="17.25" customHeight="1">
      <c r="A466" s="123" t="s">
        <v>631</v>
      </c>
      <c r="B466" s="123" t="s">
        <v>259</v>
      </c>
      <c r="C466" s="123" t="s">
        <v>137</v>
      </c>
      <c r="D466" s="124" t="s">
        <v>632</v>
      </c>
      <c r="E466" s="135">
        <v>4727.09</v>
      </c>
      <c r="F466" s="135">
        <v>0</v>
      </c>
      <c r="G466" s="135">
        <v>0</v>
      </c>
      <c r="H466" s="135">
        <v>0</v>
      </c>
      <c r="I466" s="135">
        <v>0</v>
      </c>
      <c r="J466" s="135">
        <v>0</v>
      </c>
      <c r="K466" s="135">
        <v>0</v>
      </c>
      <c r="L466" s="135">
        <v>0</v>
      </c>
      <c r="M466" s="135">
        <v>0</v>
      </c>
      <c r="N466" s="135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35">
        <v>0</v>
      </c>
      <c r="V466" s="135">
        <v>0</v>
      </c>
      <c r="W466" s="135">
        <v>0</v>
      </c>
      <c r="X466" s="123" t="s">
        <v>631</v>
      </c>
      <c r="Y466" s="123" t="s">
        <v>259</v>
      </c>
      <c r="Z466" s="123" t="s">
        <v>137</v>
      </c>
      <c r="AA466" s="124" t="s">
        <v>632</v>
      </c>
      <c r="AB466" s="135">
        <v>4727.09</v>
      </c>
      <c r="AC466" s="131">
        <v>0</v>
      </c>
      <c r="AD466" s="132">
        <v>0</v>
      </c>
      <c r="AE466" s="133">
        <v>0</v>
      </c>
      <c r="AF466" s="133">
        <v>0</v>
      </c>
      <c r="AG466" s="132">
        <v>0</v>
      </c>
      <c r="AH466" s="132">
        <v>0</v>
      </c>
      <c r="AI466" s="132">
        <v>0</v>
      </c>
      <c r="AJ466" s="132">
        <v>0</v>
      </c>
      <c r="AK466" s="132">
        <v>0</v>
      </c>
      <c r="AL466" s="132">
        <v>0</v>
      </c>
      <c r="AM466" s="133">
        <v>0</v>
      </c>
      <c r="AN466" s="132">
        <v>0</v>
      </c>
      <c r="AO466" s="132">
        <v>0</v>
      </c>
      <c r="AP466" s="132">
        <v>0</v>
      </c>
      <c r="AQ466" s="132">
        <v>0</v>
      </c>
      <c r="AR466" s="132">
        <v>0</v>
      </c>
      <c r="AS466" s="133">
        <v>0</v>
      </c>
      <c r="AT466" s="133">
        <v>0</v>
      </c>
      <c r="AU466" s="133">
        <v>0</v>
      </c>
      <c r="AV466" s="132">
        <v>0</v>
      </c>
      <c r="AW466" s="133">
        <v>0</v>
      </c>
      <c r="AX466" s="132">
        <v>0</v>
      </c>
      <c r="AY466" s="132">
        <v>0</v>
      </c>
      <c r="AZ466" s="132">
        <v>0</v>
      </c>
      <c r="BA466" s="132">
        <v>0</v>
      </c>
      <c r="BB466" s="132">
        <v>0</v>
      </c>
      <c r="BC466" s="132">
        <v>4727.09</v>
      </c>
      <c r="BD466" s="135">
        <v>0</v>
      </c>
      <c r="BE466" s="135">
        <v>0</v>
      </c>
      <c r="BF466" s="135">
        <v>0</v>
      </c>
      <c r="BG466" s="135">
        <v>0</v>
      </c>
      <c r="BH466" s="135">
        <v>0</v>
      </c>
      <c r="BI466" s="135">
        <v>0</v>
      </c>
      <c r="BJ466" s="135">
        <v>0</v>
      </c>
      <c r="BK466" s="135">
        <v>0</v>
      </c>
      <c r="BL466" s="135">
        <v>0</v>
      </c>
      <c r="BM466" s="135">
        <v>0</v>
      </c>
      <c r="BN466" s="135">
        <v>0</v>
      </c>
      <c r="BO466" s="135">
        <v>0</v>
      </c>
      <c r="BP466" s="135">
        <v>0</v>
      </c>
      <c r="BQ466" s="135">
        <v>0</v>
      </c>
      <c r="BR466" s="135">
        <v>764</v>
      </c>
      <c r="BS466" s="135">
        <v>120</v>
      </c>
      <c r="BT466" s="135">
        <v>5611.09</v>
      </c>
    </row>
    <row r="467" spans="1:72" ht="17.25" customHeight="1">
      <c r="A467" s="123" t="s">
        <v>633</v>
      </c>
      <c r="B467" s="123"/>
      <c r="C467" s="123"/>
      <c r="D467" s="124" t="s">
        <v>634</v>
      </c>
      <c r="E467" s="135">
        <v>0</v>
      </c>
      <c r="F467" s="135">
        <v>0</v>
      </c>
      <c r="G467" s="135">
        <v>0</v>
      </c>
      <c r="H467" s="135">
        <v>0</v>
      </c>
      <c r="I467" s="135">
        <v>0</v>
      </c>
      <c r="J467" s="135">
        <v>0</v>
      </c>
      <c r="K467" s="135">
        <v>0</v>
      </c>
      <c r="L467" s="135">
        <v>0</v>
      </c>
      <c r="M467" s="135">
        <v>0</v>
      </c>
      <c r="N467" s="135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35">
        <v>0</v>
      </c>
      <c r="V467" s="135">
        <v>0</v>
      </c>
      <c r="W467" s="135">
        <v>0</v>
      </c>
      <c r="X467" s="123" t="s">
        <v>633</v>
      </c>
      <c r="Y467" s="123"/>
      <c r="Z467" s="123"/>
      <c r="AA467" s="124" t="s">
        <v>634</v>
      </c>
      <c r="AB467" s="135">
        <v>0</v>
      </c>
      <c r="AC467" s="136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>
        <v>0</v>
      </c>
      <c r="BE467" s="135">
        <v>0</v>
      </c>
      <c r="BF467" s="135">
        <v>0</v>
      </c>
      <c r="BG467" s="135">
        <v>0</v>
      </c>
      <c r="BH467" s="135">
        <v>0</v>
      </c>
      <c r="BI467" s="135">
        <v>0</v>
      </c>
      <c r="BJ467" s="135">
        <v>0</v>
      </c>
      <c r="BK467" s="135">
        <v>0</v>
      </c>
      <c r="BL467" s="135">
        <v>0</v>
      </c>
      <c r="BM467" s="135">
        <v>0</v>
      </c>
      <c r="BN467" s="135">
        <v>0</v>
      </c>
      <c r="BO467" s="135">
        <v>0</v>
      </c>
      <c r="BP467" s="135">
        <v>0</v>
      </c>
      <c r="BQ467" s="135">
        <v>0</v>
      </c>
      <c r="BR467" s="135">
        <v>17010</v>
      </c>
      <c r="BS467" s="135">
        <v>0</v>
      </c>
      <c r="BT467" s="135">
        <v>17010</v>
      </c>
    </row>
    <row r="468" spans="1:72" ht="17.25" customHeight="1">
      <c r="A468" s="123"/>
      <c r="B468" s="123" t="s">
        <v>148</v>
      </c>
      <c r="C468" s="123"/>
      <c r="D468" s="124" t="s">
        <v>635</v>
      </c>
      <c r="E468" s="135">
        <v>0</v>
      </c>
      <c r="F468" s="135">
        <v>0</v>
      </c>
      <c r="G468" s="135">
        <v>0</v>
      </c>
      <c r="H468" s="135">
        <v>0</v>
      </c>
      <c r="I468" s="135">
        <v>0</v>
      </c>
      <c r="J468" s="135">
        <v>0</v>
      </c>
      <c r="K468" s="135">
        <v>0</v>
      </c>
      <c r="L468" s="135">
        <v>0</v>
      </c>
      <c r="M468" s="135">
        <v>0</v>
      </c>
      <c r="N468" s="135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35">
        <v>0</v>
      </c>
      <c r="V468" s="135">
        <v>0</v>
      </c>
      <c r="W468" s="135">
        <v>0</v>
      </c>
      <c r="X468" s="123"/>
      <c r="Y468" s="123" t="s">
        <v>148</v>
      </c>
      <c r="Z468" s="123"/>
      <c r="AA468" s="124" t="s">
        <v>635</v>
      </c>
      <c r="AB468" s="135">
        <v>0</v>
      </c>
      <c r="AC468" s="136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>
        <v>0</v>
      </c>
      <c r="BE468" s="135">
        <v>0</v>
      </c>
      <c r="BF468" s="135">
        <v>0</v>
      </c>
      <c r="BG468" s="135">
        <v>0</v>
      </c>
      <c r="BH468" s="135">
        <v>0</v>
      </c>
      <c r="BI468" s="135">
        <v>0</v>
      </c>
      <c r="BJ468" s="135">
        <v>0</v>
      </c>
      <c r="BK468" s="135">
        <v>0</v>
      </c>
      <c r="BL468" s="135">
        <v>0</v>
      </c>
      <c r="BM468" s="135">
        <v>0</v>
      </c>
      <c r="BN468" s="135">
        <v>0</v>
      </c>
      <c r="BO468" s="135">
        <v>0</v>
      </c>
      <c r="BP468" s="135">
        <v>0</v>
      </c>
      <c r="BQ468" s="135">
        <v>0</v>
      </c>
      <c r="BR468" s="135">
        <v>17010</v>
      </c>
      <c r="BS468" s="135">
        <v>0</v>
      </c>
      <c r="BT468" s="135">
        <v>17010</v>
      </c>
    </row>
    <row r="469" spans="1:72" ht="17.25" customHeight="1">
      <c r="A469" s="123" t="s">
        <v>636</v>
      </c>
      <c r="B469" s="123" t="s">
        <v>150</v>
      </c>
      <c r="C469" s="123" t="s">
        <v>155</v>
      </c>
      <c r="D469" s="124" t="s">
        <v>637</v>
      </c>
      <c r="E469" s="135">
        <v>0</v>
      </c>
      <c r="F469" s="135">
        <v>0</v>
      </c>
      <c r="G469" s="135">
        <v>0</v>
      </c>
      <c r="H469" s="135">
        <v>0</v>
      </c>
      <c r="I469" s="135">
        <v>0</v>
      </c>
      <c r="J469" s="135">
        <v>0</v>
      </c>
      <c r="K469" s="135">
        <v>0</v>
      </c>
      <c r="L469" s="135">
        <v>0</v>
      </c>
      <c r="M469" s="135">
        <v>0</v>
      </c>
      <c r="N469" s="135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35">
        <v>0</v>
      </c>
      <c r="V469" s="135">
        <v>0</v>
      </c>
      <c r="W469" s="135">
        <v>0</v>
      </c>
      <c r="X469" s="123" t="s">
        <v>636</v>
      </c>
      <c r="Y469" s="123" t="s">
        <v>150</v>
      </c>
      <c r="Z469" s="123" t="s">
        <v>155</v>
      </c>
      <c r="AA469" s="124" t="s">
        <v>637</v>
      </c>
      <c r="AB469" s="135">
        <v>0</v>
      </c>
      <c r="AC469" s="136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>
        <v>0</v>
      </c>
      <c r="BE469" s="135">
        <v>0</v>
      </c>
      <c r="BF469" s="135">
        <v>0</v>
      </c>
      <c r="BG469" s="135">
        <v>0</v>
      </c>
      <c r="BH469" s="135">
        <v>0</v>
      </c>
      <c r="BI469" s="135">
        <v>0</v>
      </c>
      <c r="BJ469" s="135">
        <v>0</v>
      </c>
      <c r="BK469" s="135">
        <v>0</v>
      </c>
      <c r="BL469" s="135">
        <v>0</v>
      </c>
      <c r="BM469" s="135">
        <v>0</v>
      </c>
      <c r="BN469" s="135">
        <v>0</v>
      </c>
      <c r="BO469" s="135">
        <v>0</v>
      </c>
      <c r="BP469" s="135">
        <v>0</v>
      </c>
      <c r="BQ469" s="135">
        <v>0</v>
      </c>
      <c r="BR469" s="135">
        <v>17010</v>
      </c>
      <c r="BS469" s="135">
        <v>0</v>
      </c>
      <c r="BT469" s="135">
        <v>17010</v>
      </c>
    </row>
  </sheetData>
  <mergeCells count="68">
    <mergeCell ref="A3:D5"/>
    <mergeCell ref="X3:AA5"/>
    <mergeCell ref="BP5:BP6"/>
    <mergeCell ref="BQ5:BQ6"/>
    <mergeCell ref="BR3:BR6"/>
    <mergeCell ref="BS3:BS6"/>
    <mergeCell ref="BT3:BT6"/>
    <mergeCell ref="BK5:BK6"/>
    <mergeCell ref="BL5:BL6"/>
    <mergeCell ref="BM5:BM6"/>
    <mergeCell ref="BN5:BN6"/>
    <mergeCell ref="BO5:BO6"/>
    <mergeCell ref="BC5:BC6"/>
    <mergeCell ref="BD5:BD6"/>
    <mergeCell ref="BH5:BH6"/>
    <mergeCell ref="BI5:BI6"/>
    <mergeCell ref="BJ5:BJ6"/>
    <mergeCell ref="AX5:AX6"/>
    <mergeCell ref="AY5:AY6"/>
    <mergeCell ref="AZ5:AZ6"/>
    <mergeCell ref="BA5:BA6"/>
    <mergeCell ref="BB5:BB6"/>
    <mergeCell ref="AS5:AS6"/>
    <mergeCell ref="AT5:AT6"/>
    <mergeCell ref="AU5:AU6"/>
    <mergeCell ref="AV5:AV6"/>
    <mergeCell ref="AW5:AW6"/>
    <mergeCell ref="AN5:AN6"/>
    <mergeCell ref="AO5:AO6"/>
    <mergeCell ref="AP5:AP6"/>
    <mergeCell ref="AQ5:AQ6"/>
    <mergeCell ref="AR5:AR6"/>
    <mergeCell ref="AI5:AI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E4:E6"/>
    <mergeCell ref="F5:F6"/>
    <mergeCell ref="G5:G6"/>
    <mergeCell ref="M5:M6"/>
    <mergeCell ref="N5:N6"/>
    <mergeCell ref="F4:W4"/>
    <mergeCell ref="AB4:BC4"/>
    <mergeCell ref="BD4:BQ4"/>
    <mergeCell ref="H5:L5"/>
    <mergeCell ref="BE5:BG5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X1:BT1"/>
    <mergeCell ref="U2:W2"/>
    <mergeCell ref="BR2:BT2"/>
    <mergeCell ref="E3:W3"/>
    <mergeCell ref="AB3:BQ3"/>
  </mergeCells>
  <phoneticPr fontId="41" type="noConversion"/>
  <printOptions horizontalCentered="1"/>
  <pageMargins left="0.118110236220472" right="0.118110236220472" top="0.74803149606299202" bottom="0.35433070866141703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S469"/>
  <sheetViews>
    <sheetView showZeros="0" topLeftCell="A10" workbookViewId="0">
      <selection activeCell="I6" sqref="I6"/>
    </sheetView>
  </sheetViews>
  <sheetFormatPr defaultColWidth="9" defaultRowHeight="14.25"/>
  <cols>
    <col min="1" max="1" width="4.25" style="114" customWidth="1"/>
    <col min="2" max="2" width="4.125" style="114" customWidth="1"/>
    <col min="3" max="3" width="3.875" style="114" customWidth="1"/>
    <col min="4" max="4" width="14" style="114" customWidth="1"/>
    <col min="5" max="5" width="8.375" style="114" customWidth="1"/>
    <col min="6" max="6" width="8.125" style="114" customWidth="1"/>
    <col min="7" max="7" width="5.75" style="114" customWidth="1"/>
    <col min="8" max="8" width="6.625" style="114" customWidth="1"/>
    <col min="9" max="9" width="10.375" style="114" customWidth="1"/>
    <col min="10" max="10" width="4.625" style="114" customWidth="1"/>
    <col min="11" max="11" width="6.125" style="114" customWidth="1"/>
    <col min="12" max="14" width="4.625" style="114" customWidth="1"/>
    <col min="15" max="15" width="6.125" style="114" customWidth="1"/>
    <col min="16" max="23" width="4.625" style="114" customWidth="1"/>
    <col min="24" max="26" width="4.75" style="114" customWidth="1"/>
    <col min="27" max="27" width="10.375" style="114" customWidth="1"/>
    <col min="28" max="28" width="8.625" style="114" customWidth="1"/>
    <col min="29" max="29" width="9.25" style="137" customWidth="1"/>
    <col min="30" max="55" width="5.5" style="114" customWidth="1"/>
    <col min="56" max="56" width="5.75" style="114" customWidth="1"/>
    <col min="57" max="57" width="5.375" style="114" customWidth="1"/>
    <col min="58" max="58" width="5.875" style="114" customWidth="1"/>
    <col min="59" max="59" width="5.625" style="114" customWidth="1"/>
    <col min="60" max="61" width="4.625" style="114" customWidth="1"/>
    <col min="62" max="62" width="4.5" style="114" customWidth="1"/>
    <col min="63" max="63" width="3.875" style="114" customWidth="1"/>
    <col min="64" max="64" width="4.625" style="114" customWidth="1"/>
    <col min="65" max="66" width="4.375" style="114" customWidth="1"/>
    <col min="67" max="68" width="4.5" style="114" customWidth="1"/>
    <col min="69" max="69" width="5.25" style="114" customWidth="1"/>
    <col min="70" max="70" width="6.25" style="114" customWidth="1"/>
    <col min="71" max="71" width="7.125" style="114" customWidth="1"/>
    <col min="72" max="16384" width="9" style="114"/>
  </cols>
  <sheetData>
    <row r="1" spans="1:71" ht="29.1" customHeight="1">
      <c r="A1" s="172" t="s">
        <v>638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38"/>
      <c r="Y1" s="172" t="s">
        <v>638</v>
      </c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</row>
    <row r="2" spans="1:71" ht="20.100000000000001" customHeight="1">
      <c r="A2" s="118" t="s">
        <v>639</v>
      </c>
      <c r="B2" s="119"/>
      <c r="C2" s="119"/>
      <c r="D2" s="119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6"/>
      <c r="U2" s="173" t="s">
        <v>61</v>
      </c>
      <c r="V2" s="173"/>
      <c r="W2" s="173"/>
      <c r="X2" s="118" t="s">
        <v>640</v>
      </c>
      <c r="Y2" s="119"/>
      <c r="Z2" s="119"/>
      <c r="AA2" s="119"/>
      <c r="AB2" s="118"/>
      <c r="AC2" s="128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6"/>
      <c r="BR2" s="174" t="s">
        <v>61</v>
      </c>
      <c r="BS2" s="174"/>
    </row>
    <row r="3" spans="1:71" ht="15.75" customHeight="1">
      <c r="A3" s="181" t="s">
        <v>63</v>
      </c>
      <c r="B3" s="181"/>
      <c r="C3" s="181"/>
      <c r="D3" s="181"/>
      <c r="E3" s="175" t="s">
        <v>64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81" t="s">
        <v>63</v>
      </c>
      <c r="Y3" s="181"/>
      <c r="Z3" s="181"/>
      <c r="AA3" s="181"/>
      <c r="AB3" s="175" t="s">
        <v>64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7"/>
      <c r="BR3" s="181" t="s">
        <v>65</v>
      </c>
      <c r="BS3" s="181" t="s">
        <v>67</v>
      </c>
    </row>
    <row r="4" spans="1:71" ht="35.25" customHeight="1">
      <c r="A4" s="181"/>
      <c r="B4" s="181"/>
      <c r="C4" s="181"/>
      <c r="D4" s="181"/>
      <c r="E4" s="182" t="s">
        <v>68</v>
      </c>
      <c r="F4" s="178" t="s">
        <v>69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80"/>
      <c r="X4" s="181"/>
      <c r="Y4" s="181"/>
      <c r="Z4" s="181"/>
      <c r="AA4" s="181"/>
      <c r="AB4" s="178" t="s">
        <v>70</v>
      </c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5" t="s">
        <v>71</v>
      </c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7"/>
      <c r="BR4" s="181"/>
      <c r="BS4" s="181"/>
    </row>
    <row r="5" spans="1:71" ht="25.5" customHeight="1">
      <c r="A5" s="181"/>
      <c r="B5" s="181"/>
      <c r="C5" s="181"/>
      <c r="D5" s="181"/>
      <c r="E5" s="183"/>
      <c r="F5" s="181" t="s">
        <v>72</v>
      </c>
      <c r="G5" s="181" t="s">
        <v>73</v>
      </c>
      <c r="H5" s="175" t="s">
        <v>74</v>
      </c>
      <c r="I5" s="176"/>
      <c r="J5" s="176"/>
      <c r="K5" s="176"/>
      <c r="L5" s="177"/>
      <c r="M5" s="181" t="s">
        <v>75</v>
      </c>
      <c r="N5" s="182" t="s">
        <v>76</v>
      </c>
      <c r="O5" s="185" t="s">
        <v>77</v>
      </c>
      <c r="P5" s="185" t="s">
        <v>78</v>
      </c>
      <c r="Q5" s="185" t="s">
        <v>79</v>
      </c>
      <c r="R5" s="185" t="s">
        <v>80</v>
      </c>
      <c r="S5" s="186" t="s">
        <v>81</v>
      </c>
      <c r="T5" s="185" t="s">
        <v>82</v>
      </c>
      <c r="U5" s="186" t="s">
        <v>83</v>
      </c>
      <c r="V5" s="186" t="s">
        <v>84</v>
      </c>
      <c r="W5" s="185" t="s">
        <v>85</v>
      </c>
      <c r="X5" s="181"/>
      <c r="Y5" s="181"/>
      <c r="Z5" s="181"/>
      <c r="AA5" s="181"/>
      <c r="AB5" s="185" t="s">
        <v>72</v>
      </c>
      <c r="AC5" s="188" t="s">
        <v>86</v>
      </c>
      <c r="AD5" s="190" t="s">
        <v>87</v>
      </c>
      <c r="AE5" s="190" t="s">
        <v>88</v>
      </c>
      <c r="AF5" s="190" t="s">
        <v>89</v>
      </c>
      <c r="AG5" s="190" t="s">
        <v>90</v>
      </c>
      <c r="AH5" s="190" t="s">
        <v>91</v>
      </c>
      <c r="AI5" s="190" t="s">
        <v>92</v>
      </c>
      <c r="AJ5" s="190" t="s">
        <v>93</v>
      </c>
      <c r="AK5" s="190" t="s">
        <v>94</v>
      </c>
      <c r="AL5" s="190" t="s">
        <v>95</v>
      </c>
      <c r="AM5" s="190" t="s">
        <v>96</v>
      </c>
      <c r="AN5" s="190" t="s">
        <v>97</v>
      </c>
      <c r="AO5" s="192" t="s">
        <v>98</v>
      </c>
      <c r="AP5" s="190" t="s">
        <v>99</v>
      </c>
      <c r="AQ5" s="190" t="s">
        <v>100</v>
      </c>
      <c r="AR5" s="190" t="s">
        <v>101</v>
      </c>
      <c r="AS5" s="190" t="s">
        <v>102</v>
      </c>
      <c r="AT5" s="190" t="s">
        <v>103</v>
      </c>
      <c r="AU5" s="190" t="s">
        <v>104</v>
      </c>
      <c r="AV5" s="192" t="s">
        <v>105</v>
      </c>
      <c r="AW5" s="192" t="s">
        <v>106</v>
      </c>
      <c r="AX5" s="190" t="s">
        <v>107</v>
      </c>
      <c r="AY5" s="190" t="s">
        <v>108</v>
      </c>
      <c r="AZ5" s="190" t="s">
        <v>109</v>
      </c>
      <c r="BA5" s="190" t="s">
        <v>110</v>
      </c>
      <c r="BB5" s="190" t="s">
        <v>111</v>
      </c>
      <c r="BC5" s="190" t="s">
        <v>112</v>
      </c>
      <c r="BD5" s="185" t="s">
        <v>72</v>
      </c>
      <c r="BE5" s="181" t="s">
        <v>113</v>
      </c>
      <c r="BF5" s="181"/>
      <c r="BG5" s="181"/>
      <c r="BH5" s="181" t="s">
        <v>114</v>
      </c>
      <c r="BI5" s="181" t="s">
        <v>115</v>
      </c>
      <c r="BJ5" s="181" t="s">
        <v>116</v>
      </c>
      <c r="BK5" s="181" t="s">
        <v>117</v>
      </c>
      <c r="BL5" s="181" t="s">
        <v>118</v>
      </c>
      <c r="BM5" s="181" t="s">
        <v>119</v>
      </c>
      <c r="BN5" s="181" t="s">
        <v>120</v>
      </c>
      <c r="BO5" s="181" t="s">
        <v>121</v>
      </c>
      <c r="BP5" s="182" t="s">
        <v>122</v>
      </c>
      <c r="BQ5" s="181" t="s">
        <v>123</v>
      </c>
      <c r="BR5" s="181"/>
      <c r="BS5" s="181"/>
    </row>
    <row r="6" spans="1:71" ht="77.25" customHeight="1">
      <c r="A6" s="121" t="s">
        <v>124</v>
      </c>
      <c r="B6" s="122" t="s">
        <v>125</v>
      </c>
      <c r="C6" s="122" t="s">
        <v>126</v>
      </c>
      <c r="D6" s="122" t="s">
        <v>127</v>
      </c>
      <c r="E6" s="184"/>
      <c r="F6" s="181"/>
      <c r="G6" s="181"/>
      <c r="H6" s="121" t="s">
        <v>128</v>
      </c>
      <c r="I6" s="121" t="s">
        <v>129</v>
      </c>
      <c r="J6" s="121" t="s">
        <v>130</v>
      </c>
      <c r="K6" s="121" t="s">
        <v>131</v>
      </c>
      <c r="L6" s="121" t="s">
        <v>132</v>
      </c>
      <c r="M6" s="181"/>
      <c r="N6" s="184"/>
      <c r="O6" s="185"/>
      <c r="P6" s="185"/>
      <c r="Q6" s="185"/>
      <c r="R6" s="185"/>
      <c r="S6" s="187"/>
      <c r="T6" s="185"/>
      <c r="U6" s="187"/>
      <c r="V6" s="187"/>
      <c r="W6" s="185"/>
      <c r="X6" s="121" t="s">
        <v>124</v>
      </c>
      <c r="Y6" s="122" t="s">
        <v>125</v>
      </c>
      <c r="Z6" s="122" t="s">
        <v>126</v>
      </c>
      <c r="AA6" s="122" t="s">
        <v>127</v>
      </c>
      <c r="AB6" s="185"/>
      <c r="AC6" s="189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3"/>
      <c r="AP6" s="191"/>
      <c r="AQ6" s="191"/>
      <c r="AR6" s="191"/>
      <c r="AS6" s="191"/>
      <c r="AT6" s="191"/>
      <c r="AU6" s="191"/>
      <c r="AV6" s="193"/>
      <c r="AW6" s="193"/>
      <c r="AX6" s="191"/>
      <c r="AY6" s="191"/>
      <c r="AZ6" s="191"/>
      <c r="BA6" s="191"/>
      <c r="BB6" s="191"/>
      <c r="BC6" s="191"/>
      <c r="BD6" s="185"/>
      <c r="BE6" s="121" t="s">
        <v>128</v>
      </c>
      <c r="BF6" s="121" t="s">
        <v>133</v>
      </c>
      <c r="BG6" s="121" t="s">
        <v>134</v>
      </c>
      <c r="BH6" s="181"/>
      <c r="BI6" s="181"/>
      <c r="BJ6" s="181"/>
      <c r="BK6" s="181"/>
      <c r="BL6" s="181"/>
      <c r="BM6" s="181"/>
      <c r="BN6" s="181"/>
      <c r="BO6" s="181"/>
      <c r="BP6" s="184"/>
      <c r="BQ6" s="181"/>
      <c r="BR6" s="181"/>
      <c r="BS6" s="181"/>
    </row>
    <row r="7" spans="1:71" s="115" customFormat="1" ht="17.25" customHeight="1">
      <c r="A7" s="123"/>
      <c r="B7" s="123"/>
      <c r="C7" s="123"/>
      <c r="D7" s="124" t="s">
        <v>72</v>
      </c>
      <c r="E7" s="125">
        <v>175692.29</v>
      </c>
      <c r="F7" s="125">
        <v>126958.38</v>
      </c>
      <c r="G7" s="125">
        <v>49000.53</v>
      </c>
      <c r="H7" s="125">
        <v>15696.32</v>
      </c>
      <c r="I7" s="125">
        <v>9167.18</v>
      </c>
      <c r="J7" s="125">
        <v>3000</v>
      </c>
      <c r="K7" s="125">
        <v>2585.7800000000002</v>
      </c>
      <c r="L7" s="125">
        <v>943.37</v>
      </c>
      <c r="M7" s="125">
        <v>4000</v>
      </c>
      <c r="N7" s="125">
        <v>0</v>
      </c>
      <c r="O7" s="125">
        <v>16832.830000000002</v>
      </c>
      <c r="P7" s="125">
        <v>12000</v>
      </c>
      <c r="Q7" s="125">
        <v>1406.76</v>
      </c>
      <c r="R7" s="125">
        <v>6583.3</v>
      </c>
      <c r="S7" s="125">
        <v>0</v>
      </c>
      <c r="T7" s="125">
        <v>1820</v>
      </c>
      <c r="U7" s="125">
        <v>9300</v>
      </c>
      <c r="V7" s="125">
        <v>0</v>
      </c>
      <c r="W7" s="125">
        <v>10318.65</v>
      </c>
      <c r="X7" s="123"/>
      <c r="Y7" s="123"/>
      <c r="Z7" s="123"/>
      <c r="AA7" s="124" t="s">
        <v>72</v>
      </c>
      <c r="AB7" s="123">
        <v>22255</v>
      </c>
      <c r="AC7" s="129">
        <v>1808.97</v>
      </c>
      <c r="AD7" s="130">
        <v>333.61</v>
      </c>
      <c r="AE7" s="130">
        <v>20.73</v>
      </c>
      <c r="AF7" s="130">
        <v>5.67</v>
      </c>
      <c r="AG7" s="130">
        <v>246.88</v>
      </c>
      <c r="AH7" s="130">
        <v>544.36</v>
      </c>
      <c r="AI7" s="130">
        <v>133.80000000000001</v>
      </c>
      <c r="AJ7" s="130">
        <v>0.72</v>
      </c>
      <c r="AK7" s="130">
        <v>227.77</v>
      </c>
      <c r="AL7" s="130">
        <v>1311.51</v>
      </c>
      <c r="AM7" s="130">
        <v>0</v>
      </c>
      <c r="AN7" s="130">
        <v>539.29999999999995</v>
      </c>
      <c r="AO7" s="134">
        <v>59.35</v>
      </c>
      <c r="AP7" s="130">
        <v>192.38</v>
      </c>
      <c r="AQ7" s="130">
        <v>162.47999999999999</v>
      </c>
      <c r="AR7" s="130">
        <v>601.36</v>
      </c>
      <c r="AS7" s="130">
        <v>289.19</v>
      </c>
      <c r="AT7" s="130">
        <v>77.900000000000006</v>
      </c>
      <c r="AU7" s="130">
        <v>27.5</v>
      </c>
      <c r="AV7" s="134">
        <v>299.29000000000002</v>
      </c>
      <c r="AW7" s="134">
        <v>78.099999999999994</v>
      </c>
      <c r="AX7" s="130">
        <v>1395.64</v>
      </c>
      <c r="AY7" s="130">
        <v>26.83</v>
      </c>
      <c r="AZ7" s="130">
        <v>525.26</v>
      </c>
      <c r="BA7" s="130">
        <v>2407.29</v>
      </c>
      <c r="BB7" s="130">
        <v>82.52</v>
      </c>
      <c r="BC7" s="130">
        <v>10856.64</v>
      </c>
      <c r="BD7" s="125">
        <v>26478.91</v>
      </c>
      <c r="BE7" s="125">
        <v>16512.75</v>
      </c>
      <c r="BF7" s="125">
        <v>355.75</v>
      </c>
      <c r="BG7" s="125">
        <v>16157</v>
      </c>
      <c r="BH7" s="125">
        <v>48</v>
      </c>
      <c r="BI7" s="125">
        <v>800</v>
      </c>
      <c r="BJ7" s="125">
        <v>793.33</v>
      </c>
      <c r="BK7" s="125">
        <v>0</v>
      </c>
      <c r="BL7" s="125">
        <v>6200</v>
      </c>
      <c r="BM7" s="125">
        <v>0</v>
      </c>
      <c r="BN7" s="125">
        <v>0</v>
      </c>
      <c r="BO7" s="125">
        <v>0</v>
      </c>
      <c r="BP7" s="125">
        <v>307.45999999999998</v>
      </c>
      <c r="BQ7" s="125">
        <v>1817.37</v>
      </c>
      <c r="BR7" s="125">
        <f>99976.47+11</f>
        <v>99987.47</v>
      </c>
      <c r="BS7" s="125">
        <f>BR7+E7</f>
        <v>275679.76</v>
      </c>
    </row>
    <row r="8" spans="1:71" s="115" customFormat="1" ht="17.25" customHeight="1">
      <c r="A8" s="123" t="s">
        <v>135</v>
      </c>
      <c r="B8" s="123"/>
      <c r="C8" s="123"/>
      <c r="D8" s="124" t="s">
        <v>136</v>
      </c>
      <c r="E8" s="125">
        <v>28658.65</v>
      </c>
      <c r="F8" s="125">
        <v>18958.150000000001</v>
      </c>
      <c r="G8" s="125">
        <v>10977.51</v>
      </c>
      <c r="H8" s="125">
        <v>6399.29</v>
      </c>
      <c r="I8" s="125">
        <v>5126.8500000000004</v>
      </c>
      <c r="J8" s="125">
        <v>749.4</v>
      </c>
      <c r="K8" s="125">
        <v>500</v>
      </c>
      <c r="L8" s="125">
        <v>23.04</v>
      </c>
      <c r="M8" s="125">
        <v>935.04</v>
      </c>
      <c r="N8" s="125">
        <v>0</v>
      </c>
      <c r="O8" s="125">
        <v>278.77999999999997</v>
      </c>
      <c r="P8" s="125">
        <v>0</v>
      </c>
      <c r="Q8" s="125">
        <v>0</v>
      </c>
      <c r="R8" s="125">
        <v>2.72</v>
      </c>
      <c r="S8" s="125">
        <v>0</v>
      </c>
      <c r="T8" s="125">
        <v>0</v>
      </c>
      <c r="U8" s="125">
        <v>0</v>
      </c>
      <c r="V8" s="125">
        <v>0</v>
      </c>
      <c r="W8" s="125">
        <v>364.8</v>
      </c>
      <c r="X8" s="123" t="s">
        <v>135</v>
      </c>
      <c r="Y8" s="123"/>
      <c r="Z8" s="123"/>
      <c r="AA8" s="124" t="s">
        <v>136</v>
      </c>
      <c r="AB8" s="123">
        <v>9255.0300000000007</v>
      </c>
      <c r="AC8" s="125">
        <f>AC9+AC12+AC15+AC21+AC24+AC30+AC34+AC37+AC39+AC41+AC44+AC54+AC57+AC60+AC63+AC69+AC74+AC77+AC81+AC84+AC86</f>
        <v>626.66999999999996</v>
      </c>
      <c r="AD8" s="125">
        <f t="shared" ref="AD8:BC8" si="0">AD9+AD12+AD15+AD21+AD24+AD30+AD34+AD37+AD39+AD41+AD44+AD54+AD57+AD60+AD63+AD69+AD74+AD77+AD81+AD84+AD86</f>
        <v>164.92</v>
      </c>
      <c r="AE8" s="125">
        <f t="shared" si="0"/>
        <v>5.73</v>
      </c>
      <c r="AF8" s="125">
        <f t="shared" si="0"/>
        <v>5.3</v>
      </c>
      <c r="AG8" s="125">
        <f t="shared" si="0"/>
        <v>65.63</v>
      </c>
      <c r="AH8" s="125">
        <f t="shared" si="0"/>
        <v>168.52</v>
      </c>
      <c r="AI8" s="125">
        <f t="shared" si="0"/>
        <v>59</v>
      </c>
      <c r="AJ8" s="125">
        <f t="shared" si="0"/>
        <v>0.72</v>
      </c>
      <c r="AK8" s="125">
        <f t="shared" si="0"/>
        <v>0</v>
      </c>
      <c r="AL8" s="125">
        <f t="shared" si="0"/>
        <v>438.44</v>
      </c>
      <c r="AM8" s="125">
        <f t="shared" si="0"/>
        <v>0</v>
      </c>
      <c r="AN8" s="125">
        <f t="shared" si="0"/>
        <v>147.72999999999999</v>
      </c>
      <c r="AO8" s="125">
        <f t="shared" si="0"/>
        <v>22.4</v>
      </c>
      <c r="AP8" s="125">
        <f t="shared" si="0"/>
        <v>140.13</v>
      </c>
      <c r="AQ8" s="125">
        <f t="shared" si="0"/>
        <v>67.180000000000007</v>
      </c>
      <c r="AR8" s="125">
        <f t="shared" si="0"/>
        <v>346.06</v>
      </c>
      <c r="AS8" s="125">
        <f t="shared" si="0"/>
        <v>1.6</v>
      </c>
      <c r="AT8" s="125">
        <f t="shared" si="0"/>
        <v>2.9</v>
      </c>
      <c r="AU8" s="125">
        <f t="shared" si="0"/>
        <v>0</v>
      </c>
      <c r="AV8" s="125">
        <f t="shared" si="0"/>
        <v>92.81</v>
      </c>
      <c r="AW8" s="125">
        <f t="shared" si="0"/>
        <v>4.7</v>
      </c>
      <c r="AX8" s="125">
        <f t="shared" si="0"/>
        <v>505.42</v>
      </c>
      <c r="AY8" s="125">
        <f t="shared" si="0"/>
        <v>23.32</v>
      </c>
      <c r="AZ8" s="125">
        <f t="shared" si="0"/>
        <v>145.82</v>
      </c>
      <c r="BA8" s="125">
        <f t="shared" si="0"/>
        <v>1345.39</v>
      </c>
      <c r="BB8" s="125">
        <f t="shared" si="0"/>
        <v>61</v>
      </c>
      <c r="BC8" s="125">
        <f t="shared" si="0"/>
        <v>4813.66</v>
      </c>
      <c r="BD8" s="125">
        <v>445.47</v>
      </c>
      <c r="BE8" s="125">
        <v>166.13</v>
      </c>
      <c r="BF8" s="125">
        <v>166.13</v>
      </c>
      <c r="BG8" s="125">
        <v>0</v>
      </c>
      <c r="BH8" s="125">
        <v>0</v>
      </c>
      <c r="BI8" s="125">
        <v>0</v>
      </c>
      <c r="BJ8" s="125">
        <v>267.35000000000002</v>
      </c>
      <c r="BK8" s="125">
        <v>0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v>12</v>
      </c>
      <c r="BR8" s="125">
        <f>19560.85+11</f>
        <v>19571.849999999999</v>
      </c>
      <c r="BS8" s="125">
        <f t="shared" ref="BS8:BS71" si="1">BR8+E8</f>
        <v>48230.5</v>
      </c>
    </row>
    <row r="9" spans="1:71" s="115" customFormat="1" ht="17.25" customHeight="1">
      <c r="A9" s="123"/>
      <c r="B9" s="123" t="s">
        <v>137</v>
      </c>
      <c r="C9" s="123"/>
      <c r="D9" s="124" t="s">
        <v>138</v>
      </c>
      <c r="E9" s="125">
        <v>2303.4699999999998</v>
      </c>
      <c r="F9" s="125">
        <v>1701.4</v>
      </c>
      <c r="G9" s="125">
        <v>794.23</v>
      </c>
      <c r="H9" s="125">
        <v>711.53</v>
      </c>
      <c r="I9" s="125">
        <v>617.85</v>
      </c>
      <c r="J9" s="125">
        <v>88.68</v>
      </c>
      <c r="K9" s="125">
        <v>5</v>
      </c>
      <c r="L9" s="125">
        <v>0</v>
      </c>
      <c r="M9" s="125">
        <v>96.41</v>
      </c>
      <c r="N9" s="125">
        <v>0</v>
      </c>
      <c r="O9" s="125">
        <v>99.23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3">
        <v>601.55999999999995</v>
      </c>
      <c r="AC9" s="125">
        <f>SUM(AC10:AC11)</f>
        <v>119.32</v>
      </c>
      <c r="AD9" s="125">
        <f t="shared" ref="AD9:BC9" si="2">SUM(AD10:AD11)</f>
        <v>45.52</v>
      </c>
      <c r="AE9" s="125">
        <f t="shared" si="2"/>
        <v>0</v>
      </c>
      <c r="AF9" s="125">
        <f t="shared" si="2"/>
        <v>0</v>
      </c>
      <c r="AG9" s="125">
        <f t="shared" si="2"/>
        <v>8.3000000000000007</v>
      </c>
      <c r="AH9" s="125">
        <f t="shared" si="2"/>
        <v>23.46</v>
      </c>
      <c r="AI9" s="125">
        <f t="shared" si="2"/>
        <v>0.5</v>
      </c>
      <c r="AJ9" s="125">
        <f t="shared" si="2"/>
        <v>0</v>
      </c>
      <c r="AK9" s="125">
        <f t="shared" si="2"/>
        <v>0</v>
      </c>
      <c r="AL9" s="125">
        <f t="shared" si="2"/>
        <v>53.68</v>
      </c>
      <c r="AM9" s="125">
        <f t="shared" si="2"/>
        <v>0</v>
      </c>
      <c r="AN9" s="125">
        <f t="shared" si="2"/>
        <v>2</v>
      </c>
      <c r="AO9" s="125">
        <f t="shared" si="2"/>
        <v>11.9</v>
      </c>
      <c r="AP9" s="125">
        <f t="shared" si="2"/>
        <v>43.43</v>
      </c>
      <c r="AQ9" s="125">
        <f t="shared" si="2"/>
        <v>13.51</v>
      </c>
      <c r="AR9" s="125">
        <f t="shared" si="2"/>
        <v>41.54</v>
      </c>
      <c r="AS9" s="125">
        <f t="shared" si="2"/>
        <v>1.6</v>
      </c>
      <c r="AT9" s="125">
        <f t="shared" si="2"/>
        <v>0</v>
      </c>
      <c r="AU9" s="125">
        <f t="shared" si="2"/>
        <v>0</v>
      </c>
      <c r="AV9" s="125">
        <f t="shared" si="2"/>
        <v>2</v>
      </c>
      <c r="AW9" s="125">
        <f t="shared" si="2"/>
        <v>0.5</v>
      </c>
      <c r="AX9" s="125">
        <f t="shared" si="2"/>
        <v>109</v>
      </c>
      <c r="AY9" s="125">
        <f t="shared" si="2"/>
        <v>0</v>
      </c>
      <c r="AZ9" s="125">
        <f t="shared" si="2"/>
        <v>7.96</v>
      </c>
      <c r="BA9" s="125">
        <f t="shared" si="2"/>
        <v>116.84</v>
      </c>
      <c r="BB9" s="125">
        <f t="shared" si="2"/>
        <v>0</v>
      </c>
      <c r="BC9" s="125">
        <f t="shared" si="2"/>
        <v>0.5</v>
      </c>
      <c r="BD9" s="125">
        <v>0.51</v>
      </c>
      <c r="BE9" s="125">
        <v>0</v>
      </c>
      <c r="BF9" s="125">
        <v>0</v>
      </c>
      <c r="BG9" s="125">
        <v>0</v>
      </c>
      <c r="BH9" s="125">
        <v>0</v>
      </c>
      <c r="BI9" s="125">
        <v>0</v>
      </c>
      <c r="BJ9" s="125">
        <v>0.51</v>
      </c>
      <c r="BK9" s="125">
        <v>0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  <c r="BR9" s="125">
        <v>693</v>
      </c>
      <c r="BS9" s="125">
        <f t="shared" si="1"/>
        <v>2996.47</v>
      </c>
    </row>
    <row r="10" spans="1:71" s="115" customFormat="1" ht="17.25" customHeight="1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v>2303.4699999999998</v>
      </c>
      <c r="F10" s="125">
        <v>1701.4</v>
      </c>
      <c r="G10" s="125">
        <v>794.23</v>
      </c>
      <c r="H10" s="125">
        <v>711.53</v>
      </c>
      <c r="I10" s="125">
        <v>617.85</v>
      </c>
      <c r="J10" s="125">
        <v>88.68</v>
      </c>
      <c r="K10" s="125">
        <v>5</v>
      </c>
      <c r="L10" s="125">
        <v>0</v>
      </c>
      <c r="M10" s="125">
        <v>96.41</v>
      </c>
      <c r="N10" s="125">
        <v>0</v>
      </c>
      <c r="O10" s="125">
        <v>99.23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3">
        <v>601.55999999999995</v>
      </c>
      <c r="AC10" s="131">
        <v>119.32</v>
      </c>
      <c r="AD10" s="132">
        <v>45.52</v>
      </c>
      <c r="AE10" s="133">
        <v>0</v>
      </c>
      <c r="AF10" s="133">
        <v>0</v>
      </c>
      <c r="AG10" s="132">
        <v>8.3000000000000007</v>
      </c>
      <c r="AH10" s="132">
        <v>23.46</v>
      </c>
      <c r="AI10" s="132">
        <v>0.5</v>
      </c>
      <c r="AJ10" s="132">
        <v>0</v>
      </c>
      <c r="AK10" s="132">
        <v>0</v>
      </c>
      <c r="AL10" s="132">
        <v>53.68</v>
      </c>
      <c r="AM10" s="133">
        <v>0</v>
      </c>
      <c r="AN10" s="132">
        <v>2</v>
      </c>
      <c r="AO10" s="132">
        <v>11.9</v>
      </c>
      <c r="AP10" s="132">
        <v>43.43</v>
      </c>
      <c r="AQ10" s="132">
        <v>13.51</v>
      </c>
      <c r="AR10" s="132">
        <v>41.54</v>
      </c>
      <c r="AS10" s="133">
        <v>1.6</v>
      </c>
      <c r="AT10" s="133">
        <v>0</v>
      </c>
      <c r="AU10" s="133">
        <v>0</v>
      </c>
      <c r="AV10" s="132">
        <v>2</v>
      </c>
      <c r="AW10" s="133">
        <v>0.5</v>
      </c>
      <c r="AX10" s="132">
        <v>109</v>
      </c>
      <c r="AY10" s="132">
        <v>0</v>
      </c>
      <c r="AZ10" s="132">
        <v>7.96</v>
      </c>
      <c r="BA10" s="132">
        <v>116.84</v>
      </c>
      <c r="BB10" s="132">
        <v>0</v>
      </c>
      <c r="BC10" s="132">
        <v>0.5</v>
      </c>
      <c r="BD10" s="125">
        <v>0.51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5">
        <v>0.51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593</v>
      </c>
      <c r="BS10" s="125">
        <f t="shared" si="1"/>
        <v>2896.47</v>
      </c>
    </row>
    <row r="11" spans="1:71" s="115" customFormat="1" ht="17.25" customHeight="1">
      <c r="A11" s="123" t="s">
        <v>139</v>
      </c>
      <c r="B11" s="123" t="s">
        <v>140</v>
      </c>
      <c r="C11" s="123" t="s">
        <v>142</v>
      </c>
      <c r="D11" s="124" t="s">
        <v>143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 t="s">
        <v>139</v>
      </c>
      <c r="Y11" s="123" t="s">
        <v>140</v>
      </c>
      <c r="Z11" s="123" t="s">
        <v>142</v>
      </c>
      <c r="AA11" s="124" t="s">
        <v>143</v>
      </c>
      <c r="AB11" s="123">
        <v>0</v>
      </c>
      <c r="AC11" s="125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5">
        <v>0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100</v>
      </c>
      <c r="BS11" s="125">
        <f t="shared" si="1"/>
        <v>100</v>
      </c>
    </row>
    <row r="12" spans="1:71" s="115" customFormat="1" ht="17.25" customHeight="1">
      <c r="A12" s="123"/>
      <c r="B12" s="123" t="s">
        <v>144</v>
      </c>
      <c r="C12" s="123"/>
      <c r="D12" s="124" t="s">
        <v>145</v>
      </c>
      <c r="E12" s="125">
        <v>679.2</v>
      </c>
      <c r="F12" s="125">
        <v>552.13</v>
      </c>
      <c r="G12" s="125">
        <v>485.75</v>
      </c>
      <c r="H12" s="125">
        <v>56.25</v>
      </c>
      <c r="I12" s="125">
        <v>56.25</v>
      </c>
      <c r="J12" s="125">
        <v>0</v>
      </c>
      <c r="K12" s="125">
        <v>0</v>
      </c>
      <c r="L12" s="125">
        <v>0</v>
      </c>
      <c r="M12" s="125">
        <v>10.130000000000001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/>
      <c r="Y12" s="123" t="s">
        <v>144</v>
      </c>
      <c r="Z12" s="123"/>
      <c r="AA12" s="124" t="s">
        <v>145</v>
      </c>
      <c r="AB12" s="123">
        <v>124.54</v>
      </c>
      <c r="AC12" s="125">
        <f>SUM(AC13:AC14)</f>
        <v>21</v>
      </c>
      <c r="AD12" s="125">
        <f t="shared" ref="AD12:BC12" si="3">SUM(AD13:AD14)</f>
        <v>0</v>
      </c>
      <c r="AE12" s="125">
        <f t="shared" si="3"/>
        <v>0</v>
      </c>
      <c r="AF12" s="125">
        <f t="shared" si="3"/>
        <v>0</v>
      </c>
      <c r="AG12" s="125">
        <f t="shared" si="3"/>
        <v>0.56000000000000005</v>
      </c>
      <c r="AH12" s="125">
        <f t="shared" si="3"/>
        <v>1.6</v>
      </c>
      <c r="AI12" s="125">
        <f t="shared" si="3"/>
        <v>2.0499999999999998</v>
      </c>
      <c r="AJ12" s="125">
        <f t="shared" si="3"/>
        <v>0</v>
      </c>
      <c r="AK12" s="125">
        <f t="shared" si="3"/>
        <v>0</v>
      </c>
      <c r="AL12" s="125">
        <f t="shared" si="3"/>
        <v>19</v>
      </c>
      <c r="AM12" s="125">
        <f t="shared" si="3"/>
        <v>0</v>
      </c>
      <c r="AN12" s="125">
        <f t="shared" si="3"/>
        <v>0</v>
      </c>
      <c r="AO12" s="125">
        <f t="shared" si="3"/>
        <v>0</v>
      </c>
      <c r="AP12" s="125">
        <f t="shared" si="3"/>
        <v>0.5</v>
      </c>
      <c r="AQ12" s="125">
        <f t="shared" si="3"/>
        <v>0.5</v>
      </c>
      <c r="AR12" s="125">
        <f t="shared" si="3"/>
        <v>12.04</v>
      </c>
      <c r="AS12" s="125">
        <f t="shared" si="3"/>
        <v>0</v>
      </c>
      <c r="AT12" s="125">
        <f t="shared" si="3"/>
        <v>0</v>
      </c>
      <c r="AU12" s="125">
        <f t="shared" si="3"/>
        <v>0</v>
      </c>
      <c r="AV12" s="125">
        <f t="shared" si="3"/>
        <v>0.4</v>
      </c>
      <c r="AW12" s="125">
        <f t="shared" si="3"/>
        <v>0</v>
      </c>
      <c r="AX12" s="125">
        <f t="shared" si="3"/>
        <v>30</v>
      </c>
      <c r="AY12" s="125">
        <f t="shared" si="3"/>
        <v>0</v>
      </c>
      <c r="AZ12" s="125">
        <f t="shared" si="3"/>
        <v>0</v>
      </c>
      <c r="BA12" s="125">
        <f t="shared" si="3"/>
        <v>33.880000000000003</v>
      </c>
      <c r="BB12" s="125">
        <f t="shared" si="3"/>
        <v>0</v>
      </c>
      <c r="BC12" s="125">
        <f t="shared" si="3"/>
        <v>3.01</v>
      </c>
      <c r="BD12" s="125">
        <v>2.5299999999999998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5">
        <v>2.5299999999999998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385</v>
      </c>
      <c r="BS12" s="125">
        <f t="shared" si="1"/>
        <v>1064.2</v>
      </c>
    </row>
    <row r="13" spans="1:71" s="115" customFormat="1" ht="17.25" customHeight="1">
      <c r="A13" s="123" t="s">
        <v>139</v>
      </c>
      <c r="B13" s="123" t="s">
        <v>146</v>
      </c>
      <c r="C13" s="123" t="s">
        <v>137</v>
      </c>
      <c r="D13" s="124" t="s">
        <v>141</v>
      </c>
      <c r="E13" s="125">
        <v>679.2</v>
      </c>
      <c r="F13" s="125">
        <v>552.13</v>
      </c>
      <c r="G13" s="125">
        <v>485.75</v>
      </c>
      <c r="H13" s="125">
        <v>56.25</v>
      </c>
      <c r="I13" s="125">
        <v>56.25</v>
      </c>
      <c r="J13" s="125">
        <v>0</v>
      </c>
      <c r="K13" s="125">
        <v>0</v>
      </c>
      <c r="L13" s="125">
        <v>0</v>
      </c>
      <c r="M13" s="125">
        <v>10.130000000000001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3" t="s">
        <v>139</v>
      </c>
      <c r="Y13" s="123" t="s">
        <v>146</v>
      </c>
      <c r="Z13" s="123" t="s">
        <v>137</v>
      </c>
      <c r="AA13" s="124" t="s">
        <v>141</v>
      </c>
      <c r="AB13" s="123">
        <v>124.54</v>
      </c>
      <c r="AC13" s="131">
        <v>21</v>
      </c>
      <c r="AD13" s="132">
        <v>0</v>
      </c>
      <c r="AE13" s="133">
        <v>0</v>
      </c>
      <c r="AF13" s="133">
        <v>0</v>
      </c>
      <c r="AG13" s="132">
        <v>0.56000000000000005</v>
      </c>
      <c r="AH13" s="132">
        <v>1.6</v>
      </c>
      <c r="AI13" s="132">
        <v>2.0499999999999998</v>
      </c>
      <c r="AJ13" s="132">
        <v>0</v>
      </c>
      <c r="AK13" s="132">
        <v>0</v>
      </c>
      <c r="AL13" s="132">
        <v>19</v>
      </c>
      <c r="AM13" s="133">
        <v>0</v>
      </c>
      <c r="AN13" s="132">
        <v>0</v>
      </c>
      <c r="AO13" s="132">
        <v>0</v>
      </c>
      <c r="AP13" s="132">
        <v>0.5</v>
      </c>
      <c r="AQ13" s="132">
        <v>0.5</v>
      </c>
      <c r="AR13" s="132">
        <v>12.04</v>
      </c>
      <c r="AS13" s="133">
        <v>0</v>
      </c>
      <c r="AT13" s="133">
        <v>0</v>
      </c>
      <c r="AU13" s="133">
        <v>0</v>
      </c>
      <c r="AV13" s="132">
        <v>0.4</v>
      </c>
      <c r="AW13" s="133">
        <v>0</v>
      </c>
      <c r="AX13" s="132">
        <v>30</v>
      </c>
      <c r="AY13" s="132">
        <v>0</v>
      </c>
      <c r="AZ13" s="132">
        <v>0</v>
      </c>
      <c r="BA13" s="132">
        <v>33.880000000000003</v>
      </c>
      <c r="BB13" s="132">
        <v>0</v>
      </c>
      <c r="BC13" s="132">
        <v>3.01</v>
      </c>
      <c r="BD13" s="125">
        <v>2.5299999999999998</v>
      </c>
      <c r="BE13" s="125">
        <v>0</v>
      </c>
      <c r="BF13" s="125">
        <v>0</v>
      </c>
      <c r="BG13" s="125">
        <v>0</v>
      </c>
      <c r="BH13" s="125">
        <v>0</v>
      </c>
      <c r="BI13" s="125">
        <v>0</v>
      </c>
      <c r="BJ13" s="125">
        <v>2.5299999999999998</v>
      </c>
      <c r="BK13" s="125">
        <v>0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v>0</v>
      </c>
      <c r="BR13" s="125">
        <v>309</v>
      </c>
      <c r="BS13" s="125">
        <f t="shared" si="1"/>
        <v>988.2</v>
      </c>
    </row>
    <row r="14" spans="1:71" s="115" customFormat="1" ht="17.25" customHeight="1">
      <c r="A14" s="123" t="s">
        <v>139</v>
      </c>
      <c r="B14" s="123" t="s">
        <v>146</v>
      </c>
      <c r="C14" s="123" t="s">
        <v>144</v>
      </c>
      <c r="D14" s="124" t="s">
        <v>147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3" t="s">
        <v>139</v>
      </c>
      <c r="Y14" s="123" t="s">
        <v>146</v>
      </c>
      <c r="Z14" s="123" t="s">
        <v>144</v>
      </c>
      <c r="AA14" s="124" t="s">
        <v>147</v>
      </c>
      <c r="AB14" s="123">
        <v>0</v>
      </c>
      <c r="AC14" s="125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5">
        <v>0</v>
      </c>
      <c r="BE14" s="125">
        <v>0</v>
      </c>
      <c r="BF14" s="125">
        <v>0</v>
      </c>
      <c r="BG14" s="125">
        <v>0</v>
      </c>
      <c r="BH14" s="125">
        <v>0</v>
      </c>
      <c r="BI14" s="125">
        <v>0</v>
      </c>
      <c r="BJ14" s="125">
        <v>0</v>
      </c>
      <c r="BK14" s="125">
        <v>0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v>0</v>
      </c>
      <c r="BR14" s="125">
        <v>76</v>
      </c>
      <c r="BS14" s="125">
        <f t="shared" si="1"/>
        <v>76</v>
      </c>
    </row>
    <row r="15" spans="1:71" s="115" customFormat="1" ht="17.25" customHeight="1">
      <c r="A15" s="123"/>
      <c r="B15" s="123" t="s">
        <v>148</v>
      </c>
      <c r="C15" s="123"/>
      <c r="D15" s="124" t="s">
        <v>149</v>
      </c>
      <c r="E15" s="125">
        <v>14640.73</v>
      </c>
      <c r="F15" s="125">
        <v>11615.08</v>
      </c>
      <c r="G15" s="125">
        <v>6772.26</v>
      </c>
      <c r="H15" s="125">
        <v>4121.22</v>
      </c>
      <c r="I15" s="125">
        <v>2986.43</v>
      </c>
      <c r="J15" s="125">
        <v>639.79999999999995</v>
      </c>
      <c r="K15" s="125">
        <v>495</v>
      </c>
      <c r="L15" s="125">
        <v>0</v>
      </c>
      <c r="M15" s="125">
        <v>603.9</v>
      </c>
      <c r="N15" s="125">
        <v>0</v>
      </c>
      <c r="O15" s="125">
        <v>51.98</v>
      </c>
      <c r="P15" s="125">
        <v>0</v>
      </c>
      <c r="Q15" s="125">
        <v>0</v>
      </c>
      <c r="R15" s="125">
        <v>2.72</v>
      </c>
      <c r="S15" s="125">
        <v>0</v>
      </c>
      <c r="T15" s="125">
        <v>0</v>
      </c>
      <c r="U15" s="125">
        <v>0</v>
      </c>
      <c r="V15" s="125">
        <v>0</v>
      </c>
      <c r="W15" s="125">
        <v>63</v>
      </c>
      <c r="X15" s="123"/>
      <c r="Y15" s="123" t="s">
        <v>148</v>
      </c>
      <c r="Z15" s="123"/>
      <c r="AA15" s="124" t="s">
        <v>149</v>
      </c>
      <c r="AB15" s="123">
        <v>2796.44</v>
      </c>
      <c r="AC15" s="125">
        <f>SUM(AC16:AC20)</f>
        <v>370.08</v>
      </c>
      <c r="AD15" s="125">
        <f t="shared" ref="AD15:BC15" si="4">SUM(AD16:AD20)</f>
        <v>91.38</v>
      </c>
      <c r="AE15" s="125">
        <f t="shared" si="4"/>
        <v>5.73</v>
      </c>
      <c r="AF15" s="125">
        <f t="shared" si="4"/>
        <v>5.3</v>
      </c>
      <c r="AG15" s="125">
        <f t="shared" si="4"/>
        <v>44.08</v>
      </c>
      <c r="AH15" s="125">
        <f t="shared" si="4"/>
        <v>103.24</v>
      </c>
      <c r="AI15" s="125">
        <f t="shared" si="4"/>
        <v>32.58</v>
      </c>
      <c r="AJ15" s="125">
        <f t="shared" si="4"/>
        <v>0.72</v>
      </c>
      <c r="AK15" s="125">
        <f t="shared" si="4"/>
        <v>0</v>
      </c>
      <c r="AL15" s="125">
        <f t="shared" si="4"/>
        <v>221.02</v>
      </c>
      <c r="AM15" s="125">
        <f t="shared" si="4"/>
        <v>0</v>
      </c>
      <c r="AN15" s="125">
        <f t="shared" si="4"/>
        <v>67.67</v>
      </c>
      <c r="AO15" s="125">
        <f t="shared" si="4"/>
        <v>10.5</v>
      </c>
      <c r="AP15" s="125">
        <f t="shared" si="4"/>
        <v>78.7</v>
      </c>
      <c r="AQ15" s="125">
        <f t="shared" si="4"/>
        <v>38.049999999999997</v>
      </c>
      <c r="AR15" s="125">
        <f t="shared" si="4"/>
        <v>160.56</v>
      </c>
      <c r="AS15" s="125">
        <f t="shared" si="4"/>
        <v>0</v>
      </c>
      <c r="AT15" s="125">
        <f t="shared" si="4"/>
        <v>0</v>
      </c>
      <c r="AU15" s="125">
        <f t="shared" si="4"/>
        <v>0</v>
      </c>
      <c r="AV15" s="125">
        <f t="shared" si="4"/>
        <v>65.27</v>
      </c>
      <c r="AW15" s="125">
        <f t="shared" si="4"/>
        <v>4.2</v>
      </c>
      <c r="AX15" s="125">
        <f t="shared" si="4"/>
        <v>141.6</v>
      </c>
      <c r="AY15" s="125">
        <f t="shared" si="4"/>
        <v>2</v>
      </c>
      <c r="AZ15" s="125">
        <f t="shared" si="4"/>
        <v>86.86</v>
      </c>
      <c r="BA15" s="125">
        <f t="shared" si="4"/>
        <v>775.71</v>
      </c>
      <c r="BB15" s="125">
        <f t="shared" si="4"/>
        <v>1</v>
      </c>
      <c r="BC15" s="125">
        <f t="shared" si="4"/>
        <v>490.21</v>
      </c>
      <c r="BD15" s="125">
        <v>229.2</v>
      </c>
      <c r="BE15" s="125">
        <v>3</v>
      </c>
      <c r="BF15" s="125">
        <v>3</v>
      </c>
      <c r="BG15" s="125">
        <v>0</v>
      </c>
      <c r="BH15" s="125">
        <v>0</v>
      </c>
      <c r="BI15" s="125">
        <v>0</v>
      </c>
      <c r="BJ15" s="125">
        <v>214.2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12</v>
      </c>
      <c r="BR15" s="125">
        <v>8197.2000000000007</v>
      </c>
      <c r="BS15" s="125">
        <f t="shared" si="1"/>
        <v>22837.93</v>
      </c>
    </row>
    <row r="16" spans="1:71" s="115" customFormat="1" ht="17.25" customHeight="1">
      <c r="A16" s="123" t="s">
        <v>139</v>
      </c>
      <c r="B16" s="123" t="s">
        <v>150</v>
      </c>
      <c r="C16" s="123" t="s">
        <v>137</v>
      </c>
      <c r="D16" s="124" t="s">
        <v>141</v>
      </c>
      <c r="E16" s="125">
        <v>13641.31</v>
      </c>
      <c r="F16" s="125">
        <v>10998.14</v>
      </c>
      <c r="G16" s="125">
        <v>6261.37</v>
      </c>
      <c r="H16" s="125">
        <v>4080.83</v>
      </c>
      <c r="I16" s="125">
        <v>2954.93</v>
      </c>
      <c r="J16" s="125">
        <v>630.9</v>
      </c>
      <c r="K16" s="125">
        <v>495</v>
      </c>
      <c r="L16" s="125">
        <v>0</v>
      </c>
      <c r="M16" s="125">
        <v>590.22</v>
      </c>
      <c r="N16" s="125">
        <v>0</v>
      </c>
      <c r="O16" s="125">
        <v>0</v>
      </c>
      <c r="P16" s="125">
        <v>0</v>
      </c>
      <c r="Q16" s="125">
        <v>0</v>
      </c>
      <c r="R16" s="125">
        <v>2.72</v>
      </c>
      <c r="S16" s="125">
        <v>0</v>
      </c>
      <c r="T16" s="125">
        <v>0</v>
      </c>
      <c r="U16" s="125">
        <v>0</v>
      </c>
      <c r="V16" s="125">
        <v>0</v>
      </c>
      <c r="W16" s="125">
        <v>63</v>
      </c>
      <c r="X16" s="123" t="s">
        <v>139</v>
      </c>
      <c r="Y16" s="123" t="s">
        <v>150</v>
      </c>
      <c r="Z16" s="123" t="s">
        <v>137</v>
      </c>
      <c r="AA16" s="124" t="s">
        <v>141</v>
      </c>
      <c r="AB16" s="123">
        <v>2414.36</v>
      </c>
      <c r="AC16" s="131">
        <v>280.77999999999997</v>
      </c>
      <c r="AD16" s="132">
        <v>80.98</v>
      </c>
      <c r="AE16" s="133">
        <v>5.73</v>
      </c>
      <c r="AF16" s="133">
        <v>4.5</v>
      </c>
      <c r="AG16" s="132">
        <v>34.9</v>
      </c>
      <c r="AH16" s="132">
        <v>86.52</v>
      </c>
      <c r="AI16" s="132">
        <v>23.58</v>
      </c>
      <c r="AJ16" s="132">
        <v>0</v>
      </c>
      <c r="AK16" s="132">
        <v>0</v>
      </c>
      <c r="AL16" s="132">
        <v>165.5</v>
      </c>
      <c r="AM16" s="133">
        <v>0</v>
      </c>
      <c r="AN16" s="132">
        <v>62.67</v>
      </c>
      <c r="AO16" s="132">
        <v>9</v>
      </c>
      <c r="AP16" s="132">
        <v>65.7</v>
      </c>
      <c r="AQ16" s="132">
        <v>30.29</v>
      </c>
      <c r="AR16" s="132">
        <v>117.56</v>
      </c>
      <c r="AS16" s="133">
        <v>0</v>
      </c>
      <c r="AT16" s="133">
        <v>0</v>
      </c>
      <c r="AU16" s="133">
        <v>0</v>
      </c>
      <c r="AV16" s="132">
        <v>60.27</v>
      </c>
      <c r="AW16" s="133">
        <v>4.2</v>
      </c>
      <c r="AX16" s="132">
        <v>133.76</v>
      </c>
      <c r="AY16" s="132">
        <v>0</v>
      </c>
      <c r="AZ16" s="132">
        <v>74.86</v>
      </c>
      <c r="BA16" s="132">
        <v>692.43</v>
      </c>
      <c r="BB16" s="132">
        <v>1</v>
      </c>
      <c r="BC16" s="132">
        <v>480.15</v>
      </c>
      <c r="BD16" s="125">
        <v>228.8</v>
      </c>
      <c r="BE16" s="125">
        <v>3</v>
      </c>
      <c r="BF16" s="125">
        <v>3</v>
      </c>
      <c r="BG16" s="125">
        <v>0</v>
      </c>
      <c r="BH16" s="125">
        <v>0</v>
      </c>
      <c r="BI16" s="125">
        <v>0</v>
      </c>
      <c r="BJ16" s="125">
        <v>213.8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12</v>
      </c>
      <c r="BR16" s="125">
        <v>5695.4</v>
      </c>
      <c r="BS16" s="125">
        <f t="shared" si="1"/>
        <v>19336.71</v>
      </c>
    </row>
    <row r="17" spans="1:71" s="115" customFormat="1" ht="17.25" customHeight="1">
      <c r="A17" s="123" t="s">
        <v>139</v>
      </c>
      <c r="B17" s="123" t="s">
        <v>150</v>
      </c>
      <c r="C17" s="123" t="s">
        <v>144</v>
      </c>
      <c r="D17" s="124" t="s">
        <v>147</v>
      </c>
      <c r="E17" s="125">
        <v>679.13</v>
      </c>
      <c r="F17" s="125">
        <v>346.69</v>
      </c>
      <c r="G17" s="125">
        <v>346.69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150</v>
      </c>
      <c r="Z17" s="123" t="s">
        <v>144</v>
      </c>
      <c r="AA17" s="124" t="s">
        <v>147</v>
      </c>
      <c r="AB17" s="123">
        <v>332.44</v>
      </c>
      <c r="AC17" s="131">
        <v>83.4</v>
      </c>
      <c r="AD17" s="132">
        <v>8</v>
      </c>
      <c r="AE17" s="133">
        <v>0</v>
      </c>
      <c r="AF17" s="133">
        <v>0.8</v>
      </c>
      <c r="AG17" s="132">
        <v>7</v>
      </c>
      <c r="AH17" s="132">
        <v>13</v>
      </c>
      <c r="AI17" s="132">
        <v>9</v>
      </c>
      <c r="AJ17" s="132">
        <v>0.72</v>
      </c>
      <c r="AK17" s="132">
        <v>0</v>
      </c>
      <c r="AL17" s="132">
        <v>43.32</v>
      </c>
      <c r="AM17" s="133">
        <v>0</v>
      </c>
      <c r="AN17" s="132">
        <v>5</v>
      </c>
      <c r="AO17" s="132">
        <v>1.5</v>
      </c>
      <c r="AP17" s="132">
        <v>13</v>
      </c>
      <c r="AQ17" s="132">
        <v>7.76</v>
      </c>
      <c r="AR17" s="132">
        <v>36</v>
      </c>
      <c r="AS17" s="133">
        <v>0</v>
      </c>
      <c r="AT17" s="133">
        <v>0</v>
      </c>
      <c r="AU17" s="133">
        <v>0</v>
      </c>
      <c r="AV17" s="132">
        <v>5</v>
      </c>
      <c r="AW17" s="133">
        <v>0</v>
      </c>
      <c r="AX17" s="132">
        <v>3.4</v>
      </c>
      <c r="AY17" s="132">
        <v>2</v>
      </c>
      <c r="AZ17" s="132">
        <v>12</v>
      </c>
      <c r="BA17" s="132">
        <v>74.040000000000006</v>
      </c>
      <c r="BB17" s="132">
        <v>0</v>
      </c>
      <c r="BC17" s="132">
        <v>7.5</v>
      </c>
      <c r="BD17" s="125">
        <v>0</v>
      </c>
      <c r="BE17" s="125">
        <v>0</v>
      </c>
      <c r="BF17" s="125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  <c r="BR17" s="125">
        <v>0</v>
      </c>
      <c r="BS17" s="125">
        <f t="shared" si="1"/>
        <v>679.13</v>
      </c>
    </row>
    <row r="18" spans="1:71" s="115" customFormat="1" ht="17.25" customHeight="1">
      <c r="A18" s="123" t="s">
        <v>139</v>
      </c>
      <c r="B18" s="123" t="s">
        <v>150</v>
      </c>
      <c r="C18" s="123" t="s">
        <v>151</v>
      </c>
      <c r="D18" s="124" t="s">
        <v>152</v>
      </c>
      <c r="E18" s="125">
        <v>110.77</v>
      </c>
      <c r="F18" s="125">
        <v>87.45</v>
      </c>
      <c r="G18" s="125">
        <v>51.65</v>
      </c>
      <c r="H18" s="125">
        <v>31.5</v>
      </c>
      <c r="I18" s="125">
        <v>31.5</v>
      </c>
      <c r="J18" s="125">
        <v>0</v>
      </c>
      <c r="K18" s="125">
        <v>0</v>
      </c>
      <c r="L18" s="125">
        <v>0</v>
      </c>
      <c r="M18" s="125">
        <v>4.3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150</v>
      </c>
      <c r="Z18" s="123" t="s">
        <v>151</v>
      </c>
      <c r="AA18" s="124" t="s">
        <v>152</v>
      </c>
      <c r="AB18" s="123">
        <v>22.92</v>
      </c>
      <c r="AC18" s="131">
        <v>3</v>
      </c>
      <c r="AD18" s="132">
        <v>2</v>
      </c>
      <c r="AE18" s="133">
        <v>0</v>
      </c>
      <c r="AF18" s="133">
        <v>0</v>
      </c>
      <c r="AG18" s="132">
        <v>0.18</v>
      </c>
      <c r="AH18" s="132">
        <v>1.5</v>
      </c>
      <c r="AI18" s="132">
        <v>0</v>
      </c>
      <c r="AJ18" s="132">
        <v>0</v>
      </c>
      <c r="AK18" s="132">
        <v>0</v>
      </c>
      <c r="AL18" s="132">
        <v>3</v>
      </c>
      <c r="AM18" s="133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4</v>
      </c>
      <c r="AS18" s="133">
        <v>0</v>
      </c>
      <c r="AT18" s="133">
        <v>0</v>
      </c>
      <c r="AU18" s="133">
        <v>0</v>
      </c>
      <c r="AV18" s="132">
        <v>0</v>
      </c>
      <c r="AW18" s="133">
        <v>0</v>
      </c>
      <c r="AX18" s="132">
        <v>0</v>
      </c>
      <c r="AY18" s="132">
        <v>0</v>
      </c>
      <c r="AZ18" s="132">
        <v>0</v>
      </c>
      <c r="BA18" s="132">
        <v>9.24</v>
      </c>
      <c r="BB18" s="132">
        <v>0</v>
      </c>
      <c r="BC18" s="132">
        <v>0</v>
      </c>
      <c r="BD18" s="125">
        <v>0.4</v>
      </c>
      <c r="BE18" s="125">
        <v>0</v>
      </c>
      <c r="BF18" s="125">
        <v>0</v>
      </c>
      <c r="BG18" s="125">
        <v>0</v>
      </c>
      <c r="BH18" s="125">
        <v>0</v>
      </c>
      <c r="BI18" s="125">
        <v>0</v>
      </c>
      <c r="BJ18" s="125">
        <v>0.4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  <c r="BR18" s="125">
        <v>264.8</v>
      </c>
      <c r="BS18" s="125">
        <f t="shared" si="1"/>
        <v>375.57</v>
      </c>
    </row>
    <row r="19" spans="1:71" s="115" customFormat="1" ht="17.25" customHeight="1">
      <c r="A19" s="123" t="s">
        <v>139</v>
      </c>
      <c r="B19" s="123" t="s">
        <v>150</v>
      </c>
      <c r="C19" s="123" t="s">
        <v>142</v>
      </c>
      <c r="D19" s="124" t="s">
        <v>143</v>
      </c>
      <c r="E19" s="125">
        <v>209.52</v>
      </c>
      <c r="F19" s="125">
        <v>182.8</v>
      </c>
      <c r="G19" s="125">
        <v>112.55</v>
      </c>
      <c r="H19" s="125">
        <v>8.89</v>
      </c>
      <c r="I19" s="125">
        <v>0</v>
      </c>
      <c r="J19" s="125">
        <v>8.89</v>
      </c>
      <c r="K19" s="125">
        <v>0</v>
      </c>
      <c r="L19" s="125">
        <v>0</v>
      </c>
      <c r="M19" s="125">
        <v>9.3800000000000008</v>
      </c>
      <c r="N19" s="125">
        <v>0</v>
      </c>
      <c r="O19" s="125">
        <v>51.98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150</v>
      </c>
      <c r="Z19" s="123" t="s">
        <v>142</v>
      </c>
      <c r="AA19" s="124" t="s">
        <v>143</v>
      </c>
      <c r="AB19" s="123">
        <v>26.72</v>
      </c>
      <c r="AC19" s="131">
        <v>2.9</v>
      </c>
      <c r="AD19" s="132">
        <v>0.4</v>
      </c>
      <c r="AE19" s="133">
        <v>0</v>
      </c>
      <c r="AF19" s="133">
        <v>0</v>
      </c>
      <c r="AG19" s="132">
        <v>2</v>
      </c>
      <c r="AH19" s="132">
        <v>2.2200000000000002</v>
      </c>
      <c r="AI19" s="132">
        <v>0</v>
      </c>
      <c r="AJ19" s="132">
        <v>0</v>
      </c>
      <c r="AK19" s="132">
        <v>0</v>
      </c>
      <c r="AL19" s="132">
        <v>9.1999999999999993</v>
      </c>
      <c r="AM19" s="133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3</v>
      </c>
      <c r="AS19" s="133">
        <v>0</v>
      </c>
      <c r="AT19" s="133">
        <v>0</v>
      </c>
      <c r="AU19" s="133">
        <v>0</v>
      </c>
      <c r="AV19" s="132">
        <v>0</v>
      </c>
      <c r="AW19" s="133">
        <v>0</v>
      </c>
      <c r="AX19" s="132">
        <v>4.4400000000000004</v>
      </c>
      <c r="AY19" s="132">
        <v>0</v>
      </c>
      <c r="AZ19" s="132">
        <v>0</v>
      </c>
      <c r="BA19" s="132">
        <v>0</v>
      </c>
      <c r="BB19" s="132">
        <v>0</v>
      </c>
      <c r="BC19" s="132">
        <v>2.56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  <c r="BR19" s="125">
        <v>1670</v>
      </c>
      <c r="BS19" s="125">
        <f t="shared" si="1"/>
        <v>1879.52</v>
      </c>
    </row>
    <row r="20" spans="1:71" s="115" customFormat="1" ht="17.25" customHeight="1">
      <c r="A20" s="123" t="s">
        <v>139</v>
      </c>
      <c r="B20" s="123" t="s">
        <v>150</v>
      </c>
      <c r="C20" s="123" t="s">
        <v>153</v>
      </c>
      <c r="D20" s="124" t="s">
        <v>154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 t="s">
        <v>139</v>
      </c>
      <c r="Y20" s="123" t="s">
        <v>150</v>
      </c>
      <c r="Z20" s="123" t="s">
        <v>153</v>
      </c>
      <c r="AA20" s="124" t="s">
        <v>154</v>
      </c>
      <c r="AB20" s="123">
        <v>0</v>
      </c>
      <c r="AC20" s="125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567</v>
      </c>
      <c r="BS20" s="125">
        <f t="shared" si="1"/>
        <v>567</v>
      </c>
    </row>
    <row r="21" spans="1:71" s="115" customFormat="1" ht="17.25" customHeight="1">
      <c r="A21" s="123"/>
      <c r="B21" s="123" t="s">
        <v>155</v>
      </c>
      <c r="C21" s="123"/>
      <c r="D21" s="124" t="s">
        <v>156</v>
      </c>
      <c r="E21" s="125">
        <v>465.12</v>
      </c>
      <c r="F21" s="125">
        <v>358.34</v>
      </c>
      <c r="G21" s="125">
        <v>212.39</v>
      </c>
      <c r="H21" s="125">
        <v>128.25</v>
      </c>
      <c r="I21" s="125">
        <v>128.25</v>
      </c>
      <c r="J21" s="125">
        <v>0</v>
      </c>
      <c r="K21" s="125">
        <v>0</v>
      </c>
      <c r="L21" s="125">
        <v>0</v>
      </c>
      <c r="M21" s="125">
        <v>17.7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/>
      <c r="Y21" s="123" t="s">
        <v>155</v>
      </c>
      <c r="Z21" s="123"/>
      <c r="AA21" s="124" t="s">
        <v>156</v>
      </c>
      <c r="AB21" s="123">
        <v>100.86</v>
      </c>
      <c r="AC21" s="125">
        <f>SUM(AC22:AC23)</f>
        <v>15</v>
      </c>
      <c r="AD21" s="125">
        <f t="shared" ref="AD21:BC21" si="5">SUM(AD22:AD23)</f>
        <v>6.7</v>
      </c>
      <c r="AE21" s="125">
        <f t="shared" si="5"/>
        <v>0</v>
      </c>
      <c r="AF21" s="125">
        <f t="shared" si="5"/>
        <v>0</v>
      </c>
      <c r="AG21" s="125">
        <f t="shared" si="5"/>
        <v>0</v>
      </c>
      <c r="AH21" s="125">
        <f t="shared" si="5"/>
        <v>2</v>
      </c>
      <c r="AI21" s="125">
        <f t="shared" si="5"/>
        <v>0</v>
      </c>
      <c r="AJ21" s="125">
        <f t="shared" si="5"/>
        <v>0</v>
      </c>
      <c r="AK21" s="125">
        <f t="shared" si="5"/>
        <v>0</v>
      </c>
      <c r="AL21" s="125">
        <f t="shared" si="5"/>
        <v>18</v>
      </c>
      <c r="AM21" s="125">
        <f t="shared" si="5"/>
        <v>0</v>
      </c>
      <c r="AN21" s="125">
        <f t="shared" si="5"/>
        <v>0</v>
      </c>
      <c r="AO21" s="125">
        <f t="shared" si="5"/>
        <v>0</v>
      </c>
      <c r="AP21" s="125">
        <f t="shared" si="5"/>
        <v>0</v>
      </c>
      <c r="AQ21" s="125">
        <f t="shared" si="5"/>
        <v>0</v>
      </c>
      <c r="AR21" s="125">
        <f t="shared" si="5"/>
        <v>5.5</v>
      </c>
      <c r="AS21" s="125">
        <f t="shared" si="5"/>
        <v>0</v>
      </c>
      <c r="AT21" s="125">
        <f t="shared" si="5"/>
        <v>0</v>
      </c>
      <c r="AU21" s="125">
        <f t="shared" si="5"/>
        <v>0</v>
      </c>
      <c r="AV21" s="125">
        <f t="shared" si="5"/>
        <v>0</v>
      </c>
      <c r="AW21" s="125">
        <f t="shared" si="5"/>
        <v>0</v>
      </c>
      <c r="AX21" s="125">
        <f t="shared" si="5"/>
        <v>20</v>
      </c>
      <c r="AY21" s="125">
        <f t="shared" si="5"/>
        <v>0</v>
      </c>
      <c r="AZ21" s="125">
        <f t="shared" si="5"/>
        <v>0</v>
      </c>
      <c r="BA21" s="125">
        <f t="shared" si="5"/>
        <v>33.659999999999997</v>
      </c>
      <c r="BB21" s="125">
        <f t="shared" si="5"/>
        <v>0</v>
      </c>
      <c r="BC21" s="125">
        <f t="shared" si="5"/>
        <v>0</v>
      </c>
      <c r="BD21" s="125">
        <v>5.92</v>
      </c>
      <c r="BE21" s="125">
        <v>0</v>
      </c>
      <c r="BF21" s="125">
        <v>0</v>
      </c>
      <c r="BG21" s="125">
        <v>0</v>
      </c>
      <c r="BH21" s="125">
        <v>0</v>
      </c>
      <c r="BI21" s="125">
        <v>0</v>
      </c>
      <c r="BJ21" s="125">
        <v>5.92</v>
      </c>
      <c r="BK21" s="125">
        <v>0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  <c r="BR21" s="125">
        <v>415</v>
      </c>
      <c r="BS21" s="125">
        <f t="shared" si="1"/>
        <v>880.12</v>
      </c>
    </row>
    <row r="22" spans="1:71" s="115" customFormat="1" ht="17.25" customHeight="1">
      <c r="A22" s="123" t="s">
        <v>139</v>
      </c>
      <c r="B22" s="123" t="s">
        <v>157</v>
      </c>
      <c r="C22" s="123" t="s">
        <v>137</v>
      </c>
      <c r="D22" s="124" t="s">
        <v>141</v>
      </c>
      <c r="E22" s="125">
        <v>465.12</v>
      </c>
      <c r="F22" s="125">
        <v>358.34</v>
      </c>
      <c r="G22" s="125">
        <v>212.39</v>
      </c>
      <c r="H22" s="125">
        <v>128.25</v>
      </c>
      <c r="I22" s="125">
        <v>128.25</v>
      </c>
      <c r="J22" s="125">
        <v>0</v>
      </c>
      <c r="K22" s="125">
        <v>0</v>
      </c>
      <c r="L22" s="125">
        <v>0</v>
      </c>
      <c r="M22" s="125">
        <v>17.7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 t="s">
        <v>139</v>
      </c>
      <c r="Y22" s="123" t="s">
        <v>157</v>
      </c>
      <c r="Z22" s="123" t="s">
        <v>137</v>
      </c>
      <c r="AA22" s="124" t="s">
        <v>141</v>
      </c>
      <c r="AB22" s="123">
        <v>100.86</v>
      </c>
      <c r="AC22" s="131">
        <v>15</v>
      </c>
      <c r="AD22" s="132">
        <v>6.7</v>
      </c>
      <c r="AE22" s="133">
        <v>0</v>
      </c>
      <c r="AF22" s="133">
        <v>0</v>
      </c>
      <c r="AG22" s="132">
        <v>0</v>
      </c>
      <c r="AH22" s="132">
        <v>2</v>
      </c>
      <c r="AI22" s="132">
        <v>0</v>
      </c>
      <c r="AJ22" s="132">
        <v>0</v>
      </c>
      <c r="AK22" s="132">
        <v>0</v>
      </c>
      <c r="AL22" s="132">
        <v>18</v>
      </c>
      <c r="AM22" s="133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5.5</v>
      </c>
      <c r="AS22" s="133">
        <v>0</v>
      </c>
      <c r="AT22" s="133">
        <v>0</v>
      </c>
      <c r="AU22" s="133">
        <v>0</v>
      </c>
      <c r="AV22" s="132">
        <v>0</v>
      </c>
      <c r="AW22" s="133">
        <v>0</v>
      </c>
      <c r="AX22" s="132">
        <v>20</v>
      </c>
      <c r="AY22" s="132">
        <v>0</v>
      </c>
      <c r="AZ22" s="132">
        <v>0</v>
      </c>
      <c r="BA22" s="132">
        <v>33.659999999999997</v>
      </c>
      <c r="BB22" s="132">
        <v>0</v>
      </c>
      <c r="BC22" s="132">
        <v>0</v>
      </c>
      <c r="BD22" s="125">
        <v>5.92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5.92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415</v>
      </c>
      <c r="BS22" s="125">
        <f t="shared" si="1"/>
        <v>880.12</v>
      </c>
    </row>
    <row r="23" spans="1:71" s="115" customFormat="1" ht="17.25" customHeight="1">
      <c r="A23" s="123" t="s">
        <v>139</v>
      </c>
      <c r="B23" s="123" t="s">
        <v>157</v>
      </c>
      <c r="C23" s="123" t="s">
        <v>153</v>
      </c>
      <c r="D23" s="124" t="s">
        <v>158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157</v>
      </c>
      <c r="Z23" s="123" t="s">
        <v>153</v>
      </c>
      <c r="AA23" s="124" t="s">
        <v>158</v>
      </c>
      <c r="AB23" s="123">
        <v>0</v>
      </c>
      <c r="AC23" s="125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5">
        <v>0</v>
      </c>
      <c r="BE23" s="125">
        <v>0</v>
      </c>
      <c r="BF23" s="125">
        <v>0</v>
      </c>
      <c r="BG23" s="125">
        <v>0</v>
      </c>
      <c r="BH23" s="125">
        <v>0</v>
      </c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  <c r="BR23" s="125">
        <v>0</v>
      </c>
      <c r="BS23" s="125">
        <f t="shared" si="1"/>
        <v>0</v>
      </c>
    </row>
    <row r="24" spans="1:71" s="115" customFormat="1" ht="17.25" customHeight="1">
      <c r="A24" s="123"/>
      <c r="B24" s="123" t="s">
        <v>159</v>
      </c>
      <c r="C24" s="123"/>
      <c r="D24" s="124" t="s">
        <v>160</v>
      </c>
      <c r="E24" s="125">
        <v>137.01</v>
      </c>
      <c r="F24" s="125">
        <v>109.67</v>
      </c>
      <c r="G24" s="125">
        <v>65.72</v>
      </c>
      <c r="H24" s="125">
        <v>38.479999999999997</v>
      </c>
      <c r="I24" s="125">
        <v>38.479999999999997</v>
      </c>
      <c r="J24" s="125">
        <v>0</v>
      </c>
      <c r="K24" s="125">
        <v>0</v>
      </c>
      <c r="L24" s="125">
        <v>0</v>
      </c>
      <c r="M24" s="125">
        <v>5.48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/>
      <c r="Y24" s="123" t="s">
        <v>159</v>
      </c>
      <c r="Z24" s="123"/>
      <c r="AA24" s="124" t="s">
        <v>160</v>
      </c>
      <c r="AB24" s="123">
        <v>27.34</v>
      </c>
      <c r="AC24" s="125">
        <f>SUM(AC25:AC29)</f>
        <v>4</v>
      </c>
      <c r="AD24" s="125">
        <f t="shared" ref="AD24:BC24" si="6">SUM(AD25:AD29)</f>
        <v>0</v>
      </c>
      <c r="AE24" s="125">
        <f t="shared" si="6"/>
        <v>0</v>
      </c>
      <c r="AF24" s="125">
        <f t="shared" si="6"/>
        <v>0</v>
      </c>
      <c r="AG24" s="125">
        <f t="shared" si="6"/>
        <v>0.4</v>
      </c>
      <c r="AH24" s="125">
        <f t="shared" si="6"/>
        <v>1.1000000000000001</v>
      </c>
      <c r="AI24" s="125">
        <f t="shared" si="6"/>
        <v>0</v>
      </c>
      <c r="AJ24" s="125">
        <f t="shared" si="6"/>
        <v>0</v>
      </c>
      <c r="AK24" s="125">
        <f t="shared" si="6"/>
        <v>0</v>
      </c>
      <c r="AL24" s="125">
        <f t="shared" si="6"/>
        <v>2</v>
      </c>
      <c r="AM24" s="125">
        <f t="shared" si="6"/>
        <v>0</v>
      </c>
      <c r="AN24" s="125">
        <f t="shared" si="6"/>
        <v>0</v>
      </c>
      <c r="AO24" s="125">
        <f t="shared" si="6"/>
        <v>0</v>
      </c>
      <c r="AP24" s="125">
        <f t="shared" si="6"/>
        <v>0</v>
      </c>
      <c r="AQ24" s="125">
        <f t="shared" si="6"/>
        <v>0</v>
      </c>
      <c r="AR24" s="125">
        <f t="shared" si="6"/>
        <v>1.5</v>
      </c>
      <c r="AS24" s="125">
        <f t="shared" si="6"/>
        <v>0</v>
      </c>
      <c r="AT24" s="125">
        <f t="shared" si="6"/>
        <v>0</v>
      </c>
      <c r="AU24" s="125">
        <f t="shared" si="6"/>
        <v>0</v>
      </c>
      <c r="AV24" s="125">
        <f t="shared" si="6"/>
        <v>0.44</v>
      </c>
      <c r="AW24" s="125">
        <f t="shared" si="6"/>
        <v>0</v>
      </c>
      <c r="AX24" s="125">
        <f t="shared" si="6"/>
        <v>7</v>
      </c>
      <c r="AY24" s="125">
        <f t="shared" si="6"/>
        <v>0</v>
      </c>
      <c r="AZ24" s="125">
        <f t="shared" si="6"/>
        <v>0</v>
      </c>
      <c r="BA24" s="125">
        <f t="shared" si="6"/>
        <v>9.9</v>
      </c>
      <c r="BB24" s="125">
        <f t="shared" si="6"/>
        <v>0</v>
      </c>
      <c r="BC24" s="125">
        <f t="shared" si="6"/>
        <v>1</v>
      </c>
      <c r="BD24" s="125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  <c r="BR24" s="125">
        <v>102</v>
      </c>
      <c r="BS24" s="125">
        <f t="shared" si="1"/>
        <v>239.01</v>
      </c>
    </row>
    <row r="25" spans="1:71" s="115" customFormat="1" ht="17.25" customHeight="1">
      <c r="A25" s="123" t="s">
        <v>139</v>
      </c>
      <c r="B25" s="123" t="s">
        <v>161</v>
      </c>
      <c r="C25" s="123" t="s">
        <v>137</v>
      </c>
      <c r="D25" s="124" t="s">
        <v>141</v>
      </c>
      <c r="E25" s="125">
        <v>137.01</v>
      </c>
      <c r="F25" s="125">
        <v>109.67</v>
      </c>
      <c r="G25" s="125">
        <v>65.72</v>
      </c>
      <c r="H25" s="125">
        <v>38.479999999999997</v>
      </c>
      <c r="I25" s="125">
        <v>38.479999999999997</v>
      </c>
      <c r="J25" s="125">
        <v>0</v>
      </c>
      <c r="K25" s="125">
        <v>0</v>
      </c>
      <c r="L25" s="125">
        <v>0</v>
      </c>
      <c r="M25" s="125">
        <v>5.48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137</v>
      </c>
      <c r="AA25" s="124" t="s">
        <v>141</v>
      </c>
      <c r="AB25" s="123">
        <v>27.34</v>
      </c>
      <c r="AC25" s="131">
        <v>4</v>
      </c>
      <c r="AD25" s="132">
        <v>0</v>
      </c>
      <c r="AE25" s="133">
        <v>0</v>
      </c>
      <c r="AF25" s="133">
        <v>0</v>
      </c>
      <c r="AG25" s="132">
        <v>0.4</v>
      </c>
      <c r="AH25" s="132">
        <v>1.1000000000000001</v>
      </c>
      <c r="AI25" s="132">
        <v>0</v>
      </c>
      <c r="AJ25" s="132">
        <v>0</v>
      </c>
      <c r="AK25" s="132">
        <v>0</v>
      </c>
      <c r="AL25" s="132">
        <v>2</v>
      </c>
      <c r="AM25" s="133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1.5</v>
      </c>
      <c r="AS25" s="133">
        <v>0</v>
      </c>
      <c r="AT25" s="133">
        <v>0</v>
      </c>
      <c r="AU25" s="133">
        <v>0</v>
      </c>
      <c r="AV25" s="132">
        <v>0.44</v>
      </c>
      <c r="AW25" s="133">
        <v>0</v>
      </c>
      <c r="AX25" s="132">
        <v>7</v>
      </c>
      <c r="AY25" s="132">
        <v>0</v>
      </c>
      <c r="AZ25" s="132">
        <v>0</v>
      </c>
      <c r="BA25" s="132">
        <v>9.9</v>
      </c>
      <c r="BB25" s="132">
        <v>0</v>
      </c>
      <c r="BC25" s="132">
        <v>1</v>
      </c>
      <c r="BD25" s="125">
        <v>0</v>
      </c>
      <c r="BE25" s="125">
        <v>0</v>
      </c>
      <c r="BF25" s="125">
        <v>0</v>
      </c>
      <c r="BG25" s="125">
        <v>0</v>
      </c>
      <c r="BH25" s="125">
        <v>0</v>
      </c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  <c r="BR25" s="125">
        <v>15</v>
      </c>
      <c r="BS25" s="125">
        <f t="shared" si="1"/>
        <v>152.01</v>
      </c>
    </row>
    <row r="26" spans="1:71" s="115" customFormat="1" ht="17.25" customHeight="1">
      <c r="A26" s="123" t="s">
        <v>139</v>
      </c>
      <c r="B26" s="123" t="s">
        <v>161</v>
      </c>
      <c r="C26" s="123" t="s">
        <v>144</v>
      </c>
      <c r="D26" s="124" t="s">
        <v>147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144</v>
      </c>
      <c r="AA26" s="124" t="s">
        <v>147</v>
      </c>
      <c r="AB26" s="123">
        <v>0</v>
      </c>
      <c r="AC26" s="125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5">
        <v>0</v>
      </c>
      <c r="BE26" s="125">
        <v>0</v>
      </c>
      <c r="BF26" s="125">
        <v>0</v>
      </c>
      <c r="BG26" s="125">
        <v>0</v>
      </c>
      <c r="BH26" s="125">
        <v>0</v>
      </c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  <c r="BR26" s="125">
        <v>0</v>
      </c>
      <c r="BS26" s="125">
        <f t="shared" si="1"/>
        <v>0</v>
      </c>
    </row>
    <row r="27" spans="1:71" s="115" customFormat="1" ht="17.25" customHeight="1">
      <c r="A27" s="123" t="s">
        <v>139</v>
      </c>
      <c r="B27" s="123" t="s">
        <v>161</v>
      </c>
      <c r="C27" s="123" t="s">
        <v>159</v>
      </c>
      <c r="D27" s="124" t="s">
        <v>162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 t="s">
        <v>139</v>
      </c>
      <c r="Y27" s="123" t="s">
        <v>161</v>
      </c>
      <c r="Z27" s="123" t="s">
        <v>159</v>
      </c>
      <c r="AA27" s="124" t="s">
        <v>162</v>
      </c>
      <c r="AB27" s="123">
        <v>0</v>
      </c>
      <c r="AC27" s="125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v>48</v>
      </c>
      <c r="BS27" s="125">
        <f t="shared" si="1"/>
        <v>48</v>
      </c>
    </row>
    <row r="28" spans="1:71" s="115" customFormat="1" ht="17.25" customHeight="1">
      <c r="A28" s="123" t="s">
        <v>139</v>
      </c>
      <c r="B28" s="123" t="s">
        <v>161</v>
      </c>
      <c r="C28" s="123" t="s">
        <v>163</v>
      </c>
      <c r="D28" s="124" t="s">
        <v>164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161</v>
      </c>
      <c r="Z28" s="123" t="s">
        <v>163</v>
      </c>
      <c r="AA28" s="124" t="s">
        <v>164</v>
      </c>
      <c r="AB28" s="123">
        <v>0</v>
      </c>
      <c r="AC28" s="125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5">
        <v>0</v>
      </c>
      <c r="BE28" s="125">
        <v>0</v>
      </c>
      <c r="BF28" s="125">
        <v>0</v>
      </c>
      <c r="BG28" s="125">
        <v>0</v>
      </c>
      <c r="BH28" s="125">
        <v>0</v>
      </c>
      <c r="BI28" s="125">
        <v>0</v>
      </c>
      <c r="BJ28" s="125">
        <v>0</v>
      </c>
      <c r="BK28" s="125">
        <v>0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  <c r="BR28" s="125">
        <v>20</v>
      </c>
      <c r="BS28" s="125">
        <f t="shared" si="1"/>
        <v>20</v>
      </c>
    </row>
    <row r="29" spans="1:71" s="115" customFormat="1" ht="17.25" customHeight="1">
      <c r="A29" s="123" t="s">
        <v>139</v>
      </c>
      <c r="B29" s="123" t="s">
        <v>161</v>
      </c>
      <c r="C29" s="123" t="s">
        <v>153</v>
      </c>
      <c r="D29" s="124" t="s">
        <v>165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161</v>
      </c>
      <c r="Z29" s="123" t="s">
        <v>153</v>
      </c>
      <c r="AA29" s="124" t="s">
        <v>165</v>
      </c>
      <c r="AB29" s="123">
        <v>0</v>
      </c>
      <c r="AC29" s="125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5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  <c r="BR29" s="125">
        <v>19</v>
      </c>
      <c r="BS29" s="125">
        <f t="shared" si="1"/>
        <v>19</v>
      </c>
    </row>
    <row r="30" spans="1:71" s="115" customFormat="1" ht="17.25" customHeight="1">
      <c r="A30" s="123"/>
      <c r="B30" s="123" t="s">
        <v>166</v>
      </c>
      <c r="C30" s="123"/>
      <c r="D30" s="124" t="s">
        <v>167</v>
      </c>
      <c r="E30" s="125">
        <v>1708.83</v>
      </c>
      <c r="F30" s="125">
        <v>974.05</v>
      </c>
      <c r="G30" s="125">
        <v>573.04999999999995</v>
      </c>
      <c r="H30" s="125">
        <v>353.25</v>
      </c>
      <c r="I30" s="125">
        <v>353.25</v>
      </c>
      <c r="J30" s="125">
        <v>0</v>
      </c>
      <c r="K30" s="125">
        <v>0</v>
      </c>
      <c r="L30" s="125">
        <v>0</v>
      </c>
      <c r="M30" s="125">
        <v>47.75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/>
      <c r="Y30" s="123" t="s">
        <v>166</v>
      </c>
      <c r="Z30" s="123"/>
      <c r="AA30" s="124" t="s">
        <v>167</v>
      </c>
      <c r="AB30" s="123">
        <v>731.88</v>
      </c>
      <c r="AC30" s="125">
        <f>SUM(AC31:AC33)</f>
        <v>0.6</v>
      </c>
      <c r="AD30" s="125">
        <f t="shared" ref="AD30:BC30" si="7">SUM(AD31:AD33)</f>
        <v>0</v>
      </c>
      <c r="AE30" s="125">
        <f t="shared" si="7"/>
        <v>0</v>
      </c>
      <c r="AF30" s="125">
        <f t="shared" si="7"/>
        <v>0</v>
      </c>
      <c r="AG30" s="125">
        <f t="shared" si="7"/>
        <v>2</v>
      </c>
      <c r="AH30" s="125">
        <f t="shared" si="7"/>
        <v>2</v>
      </c>
      <c r="AI30" s="125">
        <f t="shared" si="7"/>
        <v>6</v>
      </c>
      <c r="AJ30" s="125">
        <f t="shared" si="7"/>
        <v>0</v>
      </c>
      <c r="AK30" s="125">
        <f t="shared" si="7"/>
        <v>0</v>
      </c>
      <c r="AL30" s="125">
        <f t="shared" si="7"/>
        <v>17.399999999999999</v>
      </c>
      <c r="AM30" s="125">
        <f t="shared" si="7"/>
        <v>0</v>
      </c>
      <c r="AN30" s="125">
        <f t="shared" si="7"/>
        <v>0</v>
      </c>
      <c r="AO30" s="125">
        <f t="shared" si="7"/>
        <v>0</v>
      </c>
      <c r="AP30" s="125">
        <f t="shared" si="7"/>
        <v>2</v>
      </c>
      <c r="AQ30" s="125">
        <f t="shared" si="7"/>
        <v>0</v>
      </c>
      <c r="AR30" s="125">
        <f t="shared" si="7"/>
        <v>24</v>
      </c>
      <c r="AS30" s="125">
        <f t="shared" si="7"/>
        <v>0</v>
      </c>
      <c r="AT30" s="125">
        <f t="shared" si="7"/>
        <v>0</v>
      </c>
      <c r="AU30" s="125">
        <f t="shared" si="7"/>
        <v>0</v>
      </c>
      <c r="AV30" s="125">
        <f t="shared" si="7"/>
        <v>0</v>
      </c>
      <c r="AW30" s="125">
        <f t="shared" si="7"/>
        <v>0</v>
      </c>
      <c r="AX30" s="125">
        <f t="shared" si="7"/>
        <v>80</v>
      </c>
      <c r="AY30" s="125">
        <f t="shared" si="7"/>
        <v>0</v>
      </c>
      <c r="AZ30" s="125">
        <f t="shared" si="7"/>
        <v>0</v>
      </c>
      <c r="BA30" s="125">
        <f t="shared" si="7"/>
        <v>97.88</v>
      </c>
      <c r="BB30" s="125">
        <f t="shared" si="7"/>
        <v>0</v>
      </c>
      <c r="BC30" s="125">
        <f t="shared" si="7"/>
        <v>500</v>
      </c>
      <c r="BD30" s="125">
        <v>2.9</v>
      </c>
      <c r="BE30" s="125">
        <v>0</v>
      </c>
      <c r="BF30" s="125">
        <v>0</v>
      </c>
      <c r="BG30" s="125">
        <v>0</v>
      </c>
      <c r="BH30" s="125">
        <v>0</v>
      </c>
      <c r="BI30" s="125">
        <v>0</v>
      </c>
      <c r="BJ30" s="125">
        <v>2.9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2098</v>
      </c>
      <c r="BS30" s="125">
        <f t="shared" si="1"/>
        <v>3806.83</v>
      </c>
    </row>
    <row r="31" spans="1:71" s="115" customFormat="1" ht="17.25" customHeight="1">
      <c r="A31" s="123" t="s">
        <v>139</v>
      </c>
      <c r="B31" s="123" t="s">
        <v>168</v>
      </c>
      <c r="C31" s="123" t="s">
        <v>137</v>
      </c>
      <c r="D31" s="124" t="s">
        <v>141</v>
      </c>
      <c r="E31" s="125">
        <v>1708.83</v>
      </c>
      <c r="F31" s="125">
        <v>974.05</v>
      </c>
      <c r="G31" s="125">
        <v>573.04999999999995</v>
      </c>
      <c r="H31" s="125">
        <v>353.25</v>
      </c>
      <c r="I31" s="125">
        <v>353.25</v>
      </c>
      <c r="J31" s="125">
        <v>0</v>
      </c>
      <c r="K31" s="125">
        <v>0</v>
      </c>
      <c r="L31" s="125">
        <v>0</v>
      </c>
      <c r="M31" s="125">
        <v>47.75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3" t="s">
        <v>139</v>
      </c>
      <c r="Y31" s="123" t="s">
        <v>168</v>
      </c>
      <c r="Z31" s="123" t="s">
        <v>137</v>
      </c>
      <c r="AA31" s="124" t="s">
        <v>141</v>
      </c>
      <c r="AB31" s="123">
        <v>731.88</v>
      </c>
      <c r="AC31" s="131">
        <v>0.6</v>
      </c>
      <c r="AD31" s="132">
        <v>0</v>
      </c>
      <c r="AE31" s="133">
        <v>0</v>
      </c>
      <c r="AF31" s="133">
        <v>0</v>
      </c>
      <c r="AG31" s="132">
        <v>2</v>
      </c>
      <c r="AH31" s="132">
        <v>2</v>
      </c>
      <c r="AI31" s="132">
        <v>6</v>
      </c>
      <c r="AJ31" s="132">
        <v>0</v>
      </c>
      <c r="AK31" s="132">
        <v>0</v>
      </c>
      <c r="AL31" s="132">
        <v>17.399999999999999</v>
      </c>
      <c r="AM31" s="133">
        <v>0</v>
      </c>
      <c r="AN31" s="132">
        <v>0</v>
      </c>
      <c r="AO31" s="132">
        <v>0</v>
      </c>
      <c r="AP31" s="132">
        <v>2</v>
      </c>
      <c r="AQ31" s="132">
        <v>0</v>
      </c>
      <c r="AR31" s="132">
        <v>24</v>
      </c>
      <c r="AS31" s="133">
        <v>0</v>
      </c>
      <c r="AT31" s="133">
        <v>0</v>
      </c>
      <c r="AU31" s="133">
        <v>0</v>
      </c>
      <c r="AV31" s="132">
        <v>0</v>
      </c>
      <c r="AW31" s="133">
        <v>0</v>
      </c>
      <c r="AX31" s="132">
        <v>80</v>
      </c>
      <c r="AY31" s="132">
        <v>0</v>
      </c>
      <c r="AZ31" s="132">
        <v>0</v>
      </c>
      <c r="BA31" s="132">
        <v>97.88</v>
      </c>
      <c r="BB31" s="132">
        <v>0</v>
      </c>
      <c r="BC31" s="132">
        <v>500</v>
      </c>
      <c r="BD31" s="125">
        <v>2.9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5">
        <v>2.9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  <c r="BR31" s="125">
        <v>1398</v>
      </c>
      <c r="BS31" s="125">
        <f t="shared" si="1"/>
        <v>3106.83</v>
      </c>
    </row>
    <row r="32" spans="1:71" s="115" customFormat="1" ht="17.25" customHeight="1">
      <c r="A32" s="123" t="s">
        <v>139</v>
      </c>
      <c r="B32" s="123" t="s">
        <v>168</v>
      </c>
      <c r="C32" s="123" t="s">
        <v>144</v>
      </c>
      <c r="D32" s="124" t="s">
        <v>147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3" t="s">
        <v>139</v>
      </c>
      <c r="Y32" s="123" t="s">
        <v>168</v>
      </c>
      <c r="Z32" s="123" t="s">
        <v>144</v>
      </c>
      <c r="AA32" s="124" t="s">
        <v>147</v>
      </c>
      <c r="AB32" s="123">
        <v>0</v>
      </c>
      <c r="AC32" s="125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5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  <c r="BR32" s="125">
        <v>0</v>
      </c>
      <c r="BS32" s="125">
        <f t="shared" si="1"/>
        <v>0</v>
      </c>
    </row>
    <row r="33" spans="1:71" s="115" customFormat="1" ht="17.25" customHeight="1">
      <c r="A33" s="123" t="s">
        <v>139</v>
      </c>
      <c r="B33" s="123" t="s">
        <v>168</v>
      </c>
      <c r="C33" s="123" t="s">
        <v>153</v>
      </c>
      <c r="D33" s="124" t="s">
        <v>169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168</v>
      </c>
      <c r="Z33" s="123" t="s">
        <v>153</v>
      </c>
      <c r="AA33" s="124" t="s">
        <v>169</v>
      </c>
      <c r="AB33" s="123">
        <v>0</v>
      </c>
      <c r="AC33" s="125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5">
        <v>0</v>
      </c>
      <c r="BE33" s="125">
        <v>0</v>
      </c>
      <c r="BF33" s="125">
        <v>0</v>
      </c>
      <c r="BG33" s="125">
        <v>0</v>
      </c>
      <c r="BH33" s="125">
        <v>0</v>
      </c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  <c r="BR33" s="125">
        <v>700</v>
      </c>
      <c r="BS33" s="125">
        <f t="shared" si="1"/>
        <v>700</v>
      </c>
    </row>
    <row r="34" spans="1:71" s="115" customFormat="1" ht="17.25" customHeight="1">
      <c r="A34" s="123"/>
      <c r="B34" s="123" t="s">
        <v>163</v>
      </c>
      <c r="C34" s="123"/>
      <c r="D34" s="124" t="s">
        <v>170</v>
      </c>
      <c r="E34" s="125">
        <v>3760</v>
      </c>
      <c r="F34" s="125">
        <v>260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260</v>
      </c>
      <c r="X34" s="123"/>
      <c r="Y34" s="123" t="s">
        <v>163</v>
      </c>
      <c r="Z34" s="123"/>
      <c r="AA34" s="124" t="s">
        <v>170</v>
      </c>
      <c r="AB34" s="123">
        <v>3500</v>
      </c>
      <c r="AC34" s="125">
        <f>SUM(AC35:AC36)</f>
        <v>0</v>
      </c>
      <c r="AD34" s="125">
        <f t="shared" ref="AD34:BC34" si="8">SUM(AD35:AD36)</f>
        <v>0</v>
      </c>
      <c r="AE34" s="125">
        <f t="shared" si="8"/>
        <v>0</v>
      </c>
      <c r="AF34" s="125">
        <f t="shared" si="8"/>
        <v>0</v>
      </c>
      <c r="AG34" s="125">
        <f t="shared" si="8"/>
        <v>0</v>
      </c>
      <c r="AH34" s="125">
        <f t="shared" si="8"/>
        <v>0</v>
      </c>
      <c r="AI34" s="125">
        <f t="shared" si="8"/>
        <v>0</v>
      </c>
      <c r="AJ34" s="125">
        <f t="shared" si="8"/>
        <v>0</v>
      </c>
      <c r="AK34" s="125">
        <f t="shared" si="8"/>
        <v>0</v>
      </c>
      <c r="AL34" s="125">
        <f t="shared" si="8"/>
        <v>0</v>
      </c>
      <c r="AM34" s="125">
        <f t="shared" si="8"/>
        <v>0</v>
      </c>
      <c r="AN34" s="125">
        <f t="shared" si="8"/>
        <v>0</v>
      </c>
      <c r="AO34" s="125">
        <f t="shared" si="8"/>
        <v>0</v>
      </c>
      <c r="AP34" s="125">
        <f t="shared" si="8"/>
        <v>0</v>
      </c>
      <c r="AQ34" s="125">
        <f t="shared" si="8"/>
        <v>0</v>
      </c>
      <c r="AR34" s="125">
        <f t="shared" si="8"/>
        <v>0</v>
      </c>
      <c r="AS34" s="125">
        <f t="shared" si="8"/>
        <v>0</v>
      </c>
      <c r="AT34" s="125">
        <f t="shared" si="8"/>
        <v>0</v>
      </c>
      <c r="AU34" s="125">
        <f t="shared" si="8"/>
        <v>0</v>
      </c>
      <c r="AV34" s="125">
        <f t="shared" si="8"/>
        <v>0</v>
      </c>
      <c r="AW34" s="125">
        <f t="shared" si="8"/>
        <v>0</v>
      </c>
      <c r="AX34" s="125">
        <f t="shared" si="8"/>
        <v>0</v>
      </c>
      <c r="AY34" s="125">
        <f t="shared" si="8"/>
        <v>0</v>
      </c>
      <c r="AZ34" s="125">
        <f t="shared" si="8"/>
        <v>0</v>
      </c>
      <c r="BA34" s="125">
        <f t="shared" si="8"/>
        <v>0</v>
      </c>
      <c r="BB34" s="125">
        <f t="shared" si="8"/>
        <v>0</v>
      </c>
      <c r="BC34" s="125">
        <f t="shared" si="8"/>
        <v>3500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0</v>
      </c>
      <c r="BJ34" s="125">
        <v>0</v>
      </c>
      <c r="BK34" s="125">
        <v>0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  <c r="BR34" s="125">
        <v>520</v>
      </c>
      <c r="BS34" s="125">
        <f t="shared" si="1"/>
        <v>4280</v>
      </c>
    </row>
    <row r="35" spans="1:71" s="115" customFormat="1" ht="17.25" customHeight="1">
      <c r="A35" s="123" t="s">
        <v>139</v>
      </c>
      <c r="B35" s="123" t="s">
        <v>171</v>
      </c>
      <c r="C35" s="123" t="s">
        <v>137</v>
      </c>
      <c r="D35" s="124" t="s">
        <v>141</v>
      </c>
      <c r="E35" s="125">
        <v>3760</v>
      </c>
      <c r="F35" s="125">
        <v>260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260</v>
      </c>
      <c r="X35" s="123" t="s">
        <v>139</v>
      </c>
      <c r="Y35" s="123" t="s">
        <v>171</v>
      </c>
      <c r="Z35" s="123" t="s">
        <v>137</v>
      </c>
      <c r="AA35" s="124" t="s">
        <v>141</v>
      </c>
      <c r="AB35" s="123">
        <v>3500</v>
      </c>
      <c r="AC35" s="131">
        <v>0</v>
      </c>
      <c r="AD35" s="132">
        <v>0</v>
      </c>
      <c r="AE35" s="133">
        <v>0</v>
      </c>
      <c r="AF35" s="133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3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3">
        <v>0</v>
      </c>
      <c r="AT35" s="133">
        <v>0</v>
      </c>
      <c r="AU35" s="133">
        <v>0</v>
      </c>
      <c r="AV35" s="132">
        <v>0</v>
      </c>
      <c r="AW35" s="133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3500</v>
      </c>
      <c r="BD35" s="125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  <c r="BR35" s="125">
        <v>120</v>
      </c>
      <c r="BS35" s="125">
        <f t="shared" si="1"/>
        <v>3880</v>
      </c>
    </row>
    <row r="36" spans="1:71" s="115" customFormat="1" ht="17.25" customHeight="1">
      <c r="A36" s="123" t="s">
        <v>139</v>
      </c>
      <c r="B36" s="123" t="s">
        <v>171</v>
      </c>
      <c r="C36" s="123" t="s">
        <v>151</v>
      </c>
      <c r="D36" s="124" t="s">
        <v>172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 t="s">
        <v>139</v>
      </c>
      <c r="Y36" s="123" t="s">
        <v>171</v>
      </c>
      <c r="Z36" s="123" t="s">
        <v>151</v>
      </c>
      <c r="AA36" s="124" t="s">
        <v>172</v>
      </c>
      <c r="AB36" s="123">
        <v>0</v>
      </c>
      <c r="AC36" s="125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5">
        <v>0</v>
      </c>
      <c r="BE36" s="125">
        <v>0</v>
      </c>
      <c r="BF36" s="125">
        <v>0</v>
      </c>
      <c r="BG36" s="125">
        <v>0</v>
      </c>
      <c r="BH36" s="125">
        <v>0</v>
      </c>
      <c r="BI36" s="125">
        <v>0</v>
      </c>
      <c r="BJ36" s="125">
        <v>0</v>
      </c>
      <c r="BK36" s="125">
        <v>0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  <c r="BR36" s="125">
        <v>400</v>
      </c>
      <c r="BS36" s="125">
        <f t="shared" si="1"/>
        <v>400</v>
      </c>
    </row>
    <row r="37" spans="1:71" s="115" customFormat="1" ht="17.25" customHeight="1">
      <c r="A37" s="123"/>
      <c r="B37" s="123" t="s">
        <v>151</v>
      </c>
      <c r="C37" s="123"/>
      <c r="D37" s="124" t="s">
        <v>173</v>
      </c>
      <c r="E37" s="125">
        <v>245.91</v>
      </c>
      <c r="F37" s="125">
        <v>136.59</v>
      </c>
      <c r="G37" s="125">
        <v>82.47</v>
      </c>
      <c r="H37" s="125">
        <v>47.25</v>
      </c>
      <c r="I37" s="125">
        <v>47.25</v>
      </c>
      <c r="J37" s="125">
        <v>0</v>
      </c>
      <c r="K37" s="125">
        <v>0</v>
      </c>
      <c r="L37" s="125">
        <v>0</v>
      </c>
      <c r="M37" s="125">
        <v>6.87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/>
      <c r="Y37" s="123" t="s">
        <v>151</v>
      </c>
      <c r="Z37" s="123"/>
      <c r="AA37" s="124" t="s">
        <v>173</v>
      </c>
      <c r="AB37" s="123">
        <v>108.92</v>
      </c>
      <c r="AC37" s="125">
        <f>SUM(AC38)</f>
        <v>15</v>
      </c>
      <c r="AD37" s="125">
        <f t="shared" ref="AD37:BC37" si="9">SUM(AD38)</f>
        <v>3</v>
      </c>
      <c r="AE37" s="125">
        <f t="shared" si="9"/>
        <v>0</v>
      </c>
      <c r="AF37" s="125">
        <f t="shared" si="9"/>
        <v>0</v>
      </c>
      <c r="AG37" s="125">
        <f t="shared" si="9"/>
        <v>0.6</v>
      </c>
      <c r="AH37" s="125">
        <f t="shared" si="9"/>
        <v>1.5</v>
      </c>
      <c r="AI37" s="125">
        <f t="shared" si="9"/>
        <v>0</v>
      </c>
      <c r="AJ37" s="125">
        <f t="shared" si="9"/>
        <v>0</v>
      </c>
      <c r="AK37" s="125">
        <f t="shared" si="9"/>
        <v>0</v>
      </c>
      <c r="AL37" s="125">
        <f t="shared" si="9"/>
        <v>14</v>
      </c>
      <c r="AM37" s="125">
        <f t="shared" si="9"/>
        <v>0</v>
      </c>
      <c r="AN37" s="125">
        <f t="shared" si="9"/>
        <v>1</v>
      </c>
      <c r="AO37" s="125">
        <f t="shared" si="9"/>
        <v>0</v>
      </c>
      <c r="AP37" s="125">
        <f t="shared" si="9"/>
        <v>2</v>
      </c>
      <c r="AQ37" s="125">
        <f t="shared" si="9"/>
        <v>5</v>
      </c>
      <c r="AR37" s="125">
        <f t="shared" si="9"/>
        <v>17</v>
      </c>
      <c r="AS37" s="125">
        <f t="shared" si="9"/>
        <v>0</v>
      </c>
      <c r="AT37" s="125">
        <f t="shared" si="9"/>
        <v>0</v>
      </c>
      <c r="AU37" s="125">
        <f t="shared" si="9"/>
        <v>0</v>
      </c>
      <c r="AV37" s="125">
        <f t="shared" si="9"/>
        <v>5</v>
      </c>
      <c r="AW37" s="125">
        <f t="shared" si="9"/>
        <v>0</v>
      </c>
      <c r="AX37" s="125">
        <f t="shared" si="9"/>
        <v>15</v>
      </c>
      <c r="AY37" s="125">
        <f t="shared" si="9"/>
        <v>0</v>
      </c>
      <c r="AZ37" s="125">
        <f t="shared" si="9"/>
        <v>0</v>
      </c>
      <c r="BA37" s="125">
        <f t="shared" si="9"/>
        <v>21.82</v>
      </c>
      <c r="BB37" s="125">
        <f t="shared" si="9"/>
        <v>0</v>
      </c>
      <c r="BC37" s="125">
        <f t="shared" si="9"/>
        <v>8</v>
      </c>
      <c r="BD37" s="125">
        <v>0.4</v>
      </c>
      <c r="BE37" s="125">
        <v>0</v>
      </c>
      <c r="BF37" s="125">
        <v>0</v>
      </c>
      <c r="BG37" s="125">
        <v>0</v>
      </c>
      <c r="BH37" s="125">
        <v>0</v>
      </c>
      <c r="BI37" s="125">
        <v>0</v>
      </c>
      <c r="BJ37" s="125">
        <v>0.4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  <c r="BR37" s="125">
        <v>92</v>
      </c>
      <c r="BS37" s="125">
        <f t="shared" si="1"/>
        <v>337.91</v>
      </c>
    </row>
    <row r="38" spans="1:71" s="115" customFormat="1" ht="17.25" customHeight="1">
      <c r="A38" s="123" t="s">
        <v>139</v>
      </c>
      <c r="B38" s="123" t="s">
        <v>174</v>
      </c>
      <c r="C38" s="123" t="s">
        <v>137</v>
      </c>
      <c r="D38" s="124" t="s">
        <v>141</v>
      </c>
      <c r="E38" s="125">
        <v>245.91</v>
      </c>
      <c r="F38" s="125">
        <v>136.59</v>
      </c>
      <c r="G38" s="125">
        <v>82.47</v>
      </c>
      <c r="H38" s="125">
        <v>47.25</v>
      </c>
      <c r="I38" s="125">
        <v>47.25</v>
      </c>
      <c r="J38" s="125">
        <v>0</v>
      </c>
      <c r="K38" s="125">
        <v>0</v>
      </c>
      <c r="L38" s="125">
        <v>0</v>
      </c>
      <c r="M38" s="125">
        <v>6.87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174</v>
      </c>
      <c r="Z38" s="123" t="s">
        <v>137</v>
      </c>
      <c r="AA38" s="124" t="s">
        <v>141</v>
      </c>
      <c r="AB38" s="123">
        <v>108.92</v>
      </c>
      <c r="AC38" s="131">
        <v>15</v>
      </c>
      <c r="AD38" s="132">
        <v>3</v>
      </c>
      <c r="AE38" s="133">
        <v>0</v>
      </c>
      <c r="AF38" s="133">
        <v>0</v>
      </c>
      <c r="AG38" s="132">
        <v>0.6</v>
      </c>
      <c r="AH38" s="132">
        <v>1.5</v>
      </c>
      <c r="AI38" s="132">
        <v>0</v>
      </c>
      <c r="AJ38" s="132">
        <v>0</v>
      </c>
      <c r="AK38" s="132">
        <v>0</v>
      </c>
      <c r="AL38" s="132">
        <v>14</v>
      </c>
      <c r="AM38" s="133">
        <v>0</v>
      </c>
      <c r="AN38" s="132">
        <v>1</v>
      </c>
      <c r="AO38" s="132">
        <v>0</v>
      </c>
      <c r="AP38" s="132">
        <v>2</v>
      </c>
      <c r="AQ38" s="132">
        <v>5</v>
      </c>
      <c r="AR38" s="132">
        <v>17</v>
      </c>
      <c r="AS38" s="133">
        <v>0</v>
      </c>
      <c r="AT38" s="133">
        <v>0</v>
      </c>
      <c r="AU38" s="133">
        <v>0</v>
      </c>
      <c r="AV38" s="132">
        <v>5</v>
      </c>
      <c r="AW38" s="133">
        <v>0</v>
      </c>
      <c r="AX38" s="132">
        <v>15</v>
      </c>
      <c r="AY38" s="132">
        <v>0</v>
      </c>
      <c r="AZ38" s="132">
        <v>0</v>
      </c>
      <c r="BA38" s="132">
        <v>21.82</v>
      </c>
      <c r="BB38" s="132">
        <v>0</v>
      </c>
      <c r="BC38" s="132">
        <v>8</v>
      </c>
      <c r="BD38" s="125">
        <v>0.4</v>
      </c>
      <c r="BE38" s="125">
        <v>0</v>
      </c>
      <c r="BF38" s="125">
        <v>0</v>
      </c>
      <c r="BG38" s="125">
        <v>0</v>
      </c>
      <c r="BH38" s="125">
        <v>0</v>
      </c>
      <c r="BI38" s="125">
        <v>0</v>
      </c>
      <c r="BJ38" s="125">
        <v>0.4</v>
      </c>
      <c r="BK38" s="125">
        <v>0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  <c r="BR38" s="125">
        <v>92</v>
      </c>
      <c r="BS38" s="125">
        <f t="shared" si="1"/>
        <v>337.91</v>
      </c>
    </row>
    <row r="39" spans="1:71" s="115" customFormat="1" ht="17.25" customHeight="1">
      <c r="A39" s="123"/>
      <c r="B39" s="123" t="s">
        <v>175</v>
      </c>
      <c r="C39" s="123"/>
      <c r="D39" s="124" t="s">
        <v>176</v>
      </c>
      <c r="E39" s="125">
        <v>340.43</v>
      </c>
      <c r="F39" s="125">
        <v>340.43</v>
      </c>
      <c r="G39" s="125">
        <v>340.43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3"/>
      <c r="Y39" s="123" t="s">
        <v>175</v>
      </c>
      <c r="Z39" s="123"/>
      <c r="AA39" s="124" t="s">
        <v>176</v>
      </c>
      <c r="AB39" s="123">
        <v>0</v>
      </c>
      <c r="AC39" s="125">
        <f>AC40</f>
        <v>0</v>
      </c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5">
        <v>0</v>
      </c>
      <c r="BE39" s="125">
        <v>0</v>
      </c>
      <c r="BF39" s="125">
        <v>0</v>
      </c>
      <c r="BG39" s="125">
        <v>0</v>
      </c>
      <c r="BH39" s="125">
        <v>0</v>
      </c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  <c r="BR39" s="125">
        <v>0</v>
      </c>
      <c r="BS39" s="125">
        <f t="shared" si="1"/>
        <v>340.43</v>
      </c>
    </row>
    <row r="40" spans="1:71" s="115" customFormat="1" ht="17.25" customHeight="1">
      <c r="A40" s="123" t="s">
        <v>139</v>
      </c>
      <c r="B40" s="123" t="s">
        <v>177</v>
      </c>
      <c r="C40" s="123" t="s">
        <v>137</v>
      </c>
      <c r="D40" s="124" t="s">
        <v>141</v>
      </c>
      <c r="E40" s="125">
        <v>340.43</v>
      </c>
      <c r="F40" s="125">
        <v>340.43</v>
      </c>
      <c r="G40" s="125">
        <v>340.43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3" t="s">
        <v>139</v>
      </c>
      <c r="Y40" s="123" t="s">
        <v>177</v>
      </c>
      <c r="Z40" s="123" t="s">
        <v>137</v>
      </c>
      <c r="AA40" s="124" t="s">
        <v>141</v>
      </c>
      <c r="AB40" s="123">
        <v>0</v>
      </c>
      <c r="AC40" s="125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5">
        <v>0</v>
      </c>
      <c r="BE40" s="125">
        <v>0</v>
      </c>
      <c r="BF40" s="125">
        <v>0</v>
      </c>
      <c r="BG40" s="125">
        <v>0</v>
      </c>
      <c r="BH40" s="125">
        <v>0</v>
      </c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  <c r="BR40" s="125">
        <v>0</v>
      </c>
      <c r="BS40" s="125">
        <f t="shared" si="1"/>
        <v>340.43</v>
      </c>
    </row>
    <row r="41" spans="1:71" s="115" customFormat="1" ht="17.25" customHeight="1">
      <c r="A41" s="123"/>
      <c r="B41" s="123" t="s">
        <v>178</v>
      </c>
      <c r="C41" s="123"/>
      <c r="D41" s="124" t="s">
        <v>179</v>
      </c>
      <c r="E41" s="125">
        <v>504.8</v>
      </c>
      <c r="F41" s="125">
        <v>259.62</v>
      </c>
      <c r="G41" s="125">
        <v>0</v>
      </c>
      <c r="H41" s="125">
        <v>191.25</v>
      </c>
      <c r="I41" s="125">
        <v>191.25</v>
      </c>
      <c r="J41" s="125">
        <v>0</v>
      </c>
      <c r="K41" s="125">
        <v>0</v>
      </c>
      <c r="L41" s="125">
        <v>0</v>
      </c>
      <c r="M41" s="125">
        <v>28.37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40</v>
      </c>
      <c r="X41" s="123"/>
      <c r="Y41" s="123" t="s">
        <v>178</v>
      </c>
      <c r="Z41" s="123"/>
      <c r="AA41" s="124" t="s">
        <v>179</v>
      </c>
      <c r="AB41" s="123">
        <v>243.76</v>
      </c>
      <c r="AC41" s="125">
        <f>SUM(AC42:AC43)</f>
        <v>30</v>
      </c>
      <c r="AD41" s="125">
        <f t="shared" ref="AD41:BC41" si="10">SUM(AD42:AD43)</f>
        <v>10</v>
      </c>
      <c r="AE41" s="125">
        <f t="shared" si="10"/>
        <v>0</v>
      </c>
      <c r="AF41" s="125">
        <f t="shared" si="10"/>
        <v>0</v>
      </c>
      <c r="AG41" s="125">
        <f t="shared" si="10"/>
        <v>5</v>
      </c>
      <c r="AH41" s="125">
        <f t="shared" si="10"/>
        <v>10</v>
      </c>
      <c r="AI41" s="125">
        <f t="shared" si="10"/>
        <v>10</v>
      </c>
      <c r="AJ41" s="125">
        <f t="shared" si="10"/>
        <v>0</v>
      </c>
      <c r="AK41" s="125">
        <f t="shared" si="10"/>
        <v>0</v>
      </c>
      <c r="AL41" s="125">
        <f t="shared" si="10"/>
        <v>20</v>
      </c>
      <c r="AM41" s="125">
        <f t="shared" si="10"/>
        <v>0</v>
      </c>
      <c r="AN41" s="125">
        <f t="shared" si="10"/>
        <v>6</v>
      </c>
      <c r="AO41" s="125">
        <f t="shared" si="10"/>
        <v>0</v>
      </c>
      <c r="AP41" s="125">
        <f t="shared" si="10"/>
        <v>6</v>
      </c>
      <c r="AQ41" s="125">
        <f t="shared" si="10"/>
        <v>5</v>
      </c>
      <c r="AR41" s="125">
        <f t="shared" si="10"/>
        <v>3</v>
      </c>
      <c r="AS41" s="125">
        <f t="shared" si="10"/>
        <v>0</v>
      </c>
      <c r="AT41" s="125">
        <f t="shared" si="10"/>
        <v>0</v>
      </c>
      <c r="AU41" s="125">
        <f t="shared" si="10"/>
        <v>0</v>
      </c>
      <c r="AV41" s="125">
        <f t="shared" si="10"/>
        <v>2</v>
      </c>
      <c r="AW41" s="125">
        <f t="shared" si="10"/>
        <v>0</v>
      </c>
      <c r="AX41" s="125">
        <f t="shared" si="10"/>
        <v>9.3000000000000007</v>
      </c>
      <c r="AY41" s="125">
        <f t="shared" si="10"/>
        <v>0</v>
      </c>
      <c r="AZ41" s="125">
        <f t="shared" si="10"/>
        <v>6</v>
      </c>
      <c r="BA41" s="125">
        <f t="shared" si="10"/>
        <v>50.84</v>
      </c>
      <c r="BB41" s="125">
        <f t="shared" si="10"/>
        <v>0</v>
      </c>
      <c r="BC41" s="125">
        <f t="shared" si="10"/>
        <v>70.62</v>
      </c>
      <c r="BD41" s="125">
        <v>1.42</v>
      </c>
      <c r="BE41" s="125">
        <v>0</v>
      </c>
      <c r="BF41" s="125">
        <v>0</v>
      </c>
      <c r="BG41" s="125">
        <v>0</v>
      </c>
      <c r="BH41" s="125">
        <v>0</v>
      </c>
      <c r="BI41" s="125">
        <v>0</v>
      </c>
      <c r="BJ41" s="125">
        <v>1.42</v>
      </c>
      <c r="BK41" s="125">
        <v>0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  <c r="BR41" s="125">
        <v>588</v>
      </c>
      <c r="BS41" s="125">
        <f t="shared" si="1"/>
        <v>1092.8</v>
      </c>
    </row>
    <row r="42" spans="1:71" s="115" customFormat="1" ht="17.25" customHeight="1">
      <c r="A42" s="123" t="s">
        <v>139</v>
      </c>
      <c r="B42" s="123" t="s">
        <v>180</v>
      </c>
      <c r="C42" s="123" t="s">
        <v>137</v>
      </c>
      <c r="D42" s="124" t="s">
        <v>141</v>
      </c>
      <c r="E42" s="125">
        <v>504.8</v>
      </c>
      <c r="F42" s="125">
        <v>259.62</v>
      </c>
      <c r="G42" s="125">
        <v>0</v>
      </c>
      <c r="H42" s="125">
        <v>191.25</v>
      </c>
      <c r="I42" s="125">
        <v>191.25</v>
      </c>
      <c r="J42" s="125">
        <v>0</v>
      </c>
      <c r="K42" s="125">
        <v>0</v>
      </c>
      <c r="L42" s="125">
        <v>0</v>
      </c>
      <c r="M42" s="125">
        <v>28.37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40</v>
      </c>
      <c r="X42" s="123" t="s">
        <v>139</v>
      </c>
      <c r="Y42" s="123" t="s">
        <v>180</v>
      </c>
      <c r="Z42" s="123" t="s">
        <v>137</v>
      </c>
      <c r="AA42" s="124" t="s">
        <v>141</v>
      </c>
      <c r="AB42" s="123">
        <v>243.76</v>
      </c>
      <c r="AC42" s="131">
        <v>30</v>
      </c>
      <c r="AD42" s="132">
        <v>10</v>
      </c>
      <c r="AE42" s="133">
        <v>0</v>
      </c>
      <c r="AF42" s="133">
        <v>0</v>
      </c>
      <c r="AG42" s="132">
        <v>5</v>
      </c>
      <c r="AH42" s="132">
        <v>10</v>
      </c>
      <c r="AI42" s="132">
        <v>10</v>
      </c>
      <c r="AJ42" s="132">
        <v>0</v>
      </c>
      <c r="AK42" s="132">
        <v>0</v>
      </c>
      <c r="AL42" s="132">
        <v>20</v>
      </c>
      <c r="AM42" s="133">
        <v>0</v>
      </c>
      <c r="AN42" s="132">
        <v>6</v>
      </c>
      <c r="AO42" s="132">
        <v>0</v>
      </c>
      <c r="AP42" s="132">
        <v>6</v>
      </c>
      <c r="AQ42" s="132">
        <v>5</v>
      </c>
      <c r="AR42" s="132">
        <v>3</v>
      </c>
      <c r="AS42" s="133">
        <v>0</v>
      </c>
      <c r="AT42" s="133">
        <v>0</v>
      </c>
      <c r="AU42" s="133">
        <v>0</v>
      </c>
      <c r="AV42" s="132">
        <v>2</v>
      </c>
      <c r="AW42" s="133">
        <v>0</v>
      </c>
      <c r="AX42" s="132">
        <v>9.3000000000000007</v>
      </c>
      <c r="AY42" s="132">
        <v>0</v>
      </c>
      <c r="AZ42" s="132">
        <v>6</v>
      </c>
      <c r="BA42" s="132">
        <v>50.84</v>
      </c>
      <c r="BB42" s="132">
        <v>0</v>
      </c>
      <c r="BC42" s="132">
        <v>70.62</v>
      </c>
      <c r="BD42" s="125">
        <v>1.42</v>
      </c>
      <c r="BE42" s="125">
        <v>0</v>
      </c>
      <c r="BF42" s="125">
        <v>0</v>
      </c>
      <c r="BG42" s="125">
        <v>0</v>
      </c>
      <c r="BH42" s="125">
        <v>0</v>
      </c>
      <c r="BI42" s="125">
        <v>0</v>
      </c>
      <c r="BJ42" s="125">
        <v>1.42</v>
      </c>
      <c r="BK42" s="125">
        <v>0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  <c r="BR42" s="125">
        <v>588</v>
      </c>
      <c r="BS42" s="125">
        <f t="shared" si="1"/>
        <v>1092.8</v>
      </c>
    </row>
    <row r="43" spans="1:71" s="115" customFormat="1" ht="17.25" customHeight="1">
      <c r="A43" s="123" t="s">
        <v>139</v>
      </c>
      <c r="B43" s="123" t="s">
        <v>180</v>
      </c>
      <c r="C43" s="123" t="s">
        <v>144</v>
      </c>
      <c r="D43" s="124" t="s">
        <v>147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180</v>
      </c>
      <c r="Z43" s="123" t="s">
        <v>144</v>
      </c>
      <c r="AA43" s="124" t="s">
        <v>147</v>
      </c>
      <c r="AB43" s="123">
        <v>0</v>
      </c>
      <c r="AC43" s="125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5">
        <v>0</v>
      </c>
      <c r="BE43" s="125">
        <v>0</v>
      </c>
      <c r="BF43" s="125">
        <v>0</v>
      </c>
      <c r="BG43" s="125">
        <v>0</v>
      </c>
      <c r="BH43" s="125">
        <v>0</v>
      </c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  <c r="BR43" s="125">
        <v>0</v>
      </c>
      <c r="BS43" s="125">
        <f t="shared" si="1"/>
        <v>0</v>
      </c>
    </row>
    <row r="44" spans="1:71" s="115" customFormat="1" ht="17.25" customHeight="1">
      <c r="A44" s="123"/>
      <c r="B44" s="123" t="s">
        <v>181</v>
      </c>
      <c r="C44" s="123"/>
      <c r="D44" s="124" t="s">
        <v>182</v>
      </c>
      <c r="E44" s="125">
        <v>204.56</v>
      </c>
      <c r="F44" s="125">
        <v>158.97999999999999</v>
      </c>
      <c r="G44" s="125">
        <v>94.2</v>
      </c>
      <c r="H44" s="125">
        <v>42.75</v>
      </c>
      <c r="I44" s="125">
        <v>42.75</v>
      </c>
      <c r="J44" s="125">
        <v>0</v>
      </c>
      <c r="K44" s="125">
        <v>0</v>
      </c>
      <c r="L44" s="125">
        <v>0</v>
      </c>
      <c r="M44" s="125">
        <v>7.85</v>
      </c>
      <c r="N44" s="125">
        <v>0</v>
      </c>
      <c r="O44" s="125">
        <v>14.18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/>
      <c r="Y44" s="123" t="s">
        <v>181</v>
      </c>
      <c r="Z44" s="123"/>
      <c r="AA44" s="124" t="s">
        <v>182</v>
      </c>
      <c r="AB44" s="123">
        <v>41.66</v>
      </c>
      <c r="AC44" s="125">
        <f>SUM(AC45:AC49)</f>
        <v>9.5</v>
      </c>
      <c r="AD44" s="125">
        <f t="shared" ref="AD44:BC44" si="11">SUM(AD45:AD49)</f>
        <v>0</v>
      </c>
      <c r="AE44" s="125">
        <f t="shared" si="11"/>
        <v>0</v>
      </c>
      <c r="AF44" s="125">
        <f t="shared" si="11"/>
        <v>0</v>
      </c>
      <c r="AG44" s="125">
        <f t="shared" si="11"/>
        <v>0.35</v>
      </c>
      <c r="AH44" s="125">
        <f t="shared" si="11"/>
        <v>1.85</v>
      </c>
      <c r="AI44" s="125">
        <f t="shared" si="11"/>
        <v>0.3</v>
      </c>
      <c r="AJ44" s="125">
        <f t="shared" si="11"/>
        <v>0</v>
      </c>
      <c r="AK44" s="125">
        <f t="shared" si="11"/>
        <v>0</v>
      </c>
      <c r="AL44" s="125">
        <f t="shared" si="11"/>
        <v>9.6</v>
      </c>
      <c r="AM44" s="125">
        <f t="shared" si="11"/>
        <v>0</v>
      </c>
      <c r="AN44" s="125">
        <f t="shared" si="11"/>
        <v>0</v>
      </c>
      <c r="AO44" s="125">
        <f t="shared" si="11"/>
        <v>0</v>
      </c>
      <c r="AP44" s="125">
        <f t="shared" si="11"/>
        <v>1</v>
      </c>
      <c r="AQ44" s="125">
        <f t="shared" si="11"/>
        <v>0.5</v>
      </c>
      <c r="AR44" s="125">
        <f t="shared" si="11"/>
        <v>0.92</v>
      </c>
      <c r="AS44" s="125">
        <f t="shared" si="11"/>
        <v>0</v>
      </c>
      <c r="AT44" s="125">
        <f t="shared" si="11"/>
        <v>0</v>
      </c>
      <c r="AU44" s="125">
        <f t="shared" si="11"/>
        <v>0</v>
      </c>
      <c r="AV44" s="125">
        <f t="shared" si="11"/>
        <v>1</v>
      </c>
      <c r="AW44" s="125">
        <f t="shared" si="11"/>
        <v>0</v>
      </c>
      <c r="AX44" s="125">
        <f t="shared" si="11"/>
        <v>2.4</v>
      </c>
      <c r="AY44" s="125">
        <f t="shared" si="11"/>
        <v>0.3</v>
      </c>
      <c r="AZ44" s="125">
        <f t="shared" si="11"/>
        <v>0</v>
      </c>
      <c r="BA44" s="125">
        <f t="shared" si="11"/>
        <v>12.54</v>
      </c>
      <c r="BB44" s="125">
        <f t="shared" si="11"/>
        <v>0</v>
      </c>
      <c r="BC44" s="125">
        <f t="shared" si="11"/>
        <v>1.4</v>
      </c>
      <c r="BD44" s="125">
        <v>3.92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3.92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626.79999999999995</v>
      </c>
      <c r="BS44" s="125">
        <f t="shared" si="1"/>
        <v>831.36</v>
      </c>
    </row>
    <row r="45" spans="1:71" s="115" customFormat="1" ht="17.25" customHeight="1">
      <c r="A45" s="123" t="s">
        <v>139</v>
      </c>
      <c r="B45" s="123" t="s">
        <v>183</v>
      </c>
      <c r="C45" s="123" t="s">
        <v>137</v>
      </c>
      <c r="D45" s="124" t="s">
        <v>141</v>
      </c>
      <c r="E45" s="125">
        <v>204.05</v>
      </c>
      <c r="F45" s="125">
        <v>158.97999999999999</v>
      </c>
      <c r="G45" s="125">
        <v>94.2</v>
      </c>
      <c r="H45" s="125">
        <v>42.75</v>
      </c>
      <c r="I45" s="125">
        <v>42.75</v>
      </c>
      <c r="J45" s="125">
        <v>0</v>
      </c>
      <c r="K45" s="125">
        <v>0</v>
      </c>
      <c r="L45" s="125">
        <v>0</v>
      </c>
      <c r="M45" s="125">
        <v>7.85</v>
      </c>
      <c r="N45" s="125">
        <v>0</v>
      </c>
      <c r="O45" s="125">
        <v>14.18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183</v>
      </c>
      <c r="Z45" s="123" t="s">
        <v>137</v>
      </c>
      <c r="AA45" s="124" t="s">
        <v>141</v>
      </c>
      <c r="AB45" s="123">
        <v>41.66</v>
      </c>
      <c r="AC45" s="131">
        <v>9.5</v>
      </c>
      <c r="AD45" s="132">
        <v>0</v>
      </c>
      <c r="AE45" s="133">
        <v>0</v>
      </c>
      <c r="AF45" s="133">
        <v>0</v>
      </c>
      <c r="AG45" s="132">
        <v>0.35</v>
      </c>
      <c r="AH45" s="132">
        <v>1.85</v>
      </c>
      <c r="AI45" s="132">
        <v>0.3</v>
      </c>
      <c r="AJ45" s="132">
        <v>0</v>
      </c>
      <c r="AK45" s="132">
        <v>0</v>
      </c>
      <c r="AL45" s="132">
        <v>9.6</v>
      </c>
      <c r="AM45" s="133">
        <v>0</v>
      </c>
      <c r="AN45" s="132">
        <v>0</v>
      </c>
      <c r="AO45" s="132">
        <v>0</v>
      </c>
      <c r="AP45" s="132">
        <v>1</v>
      </c>
      <c r="AQ45" s="132">
        <v>0.5</v>
      </c>
      <c r="AR45" s="132">
        <v>0.92</v>
      </c>
      <c r="AS45" s="133">
        <v>0</v>
      </c>
      <c r="AT45" s="133">
        <v>0</v>
      </c>
      <c r="AU45" s="133">
        <v>0</v>
      </c>
      <c r="AV45" s="132">
        <v>1</v>
      </c>
      <c r="AW45" s="133">
        <v>0</v>
      </c>
      <c r="AX45" s="132">
        <v>2.4</v>
      </c>
      <c r="AY45" s="132">
        <v>0.3</v>
      </c>
      <c r="AZ45" s="132">
        <v>0</v>
      </c>
      <c r="BA45" s="132">
        <v>12.54</v>
      </c>
      <c r="BB45" s="132">
        <v>0</v>
      </c>
      <c r="BC45" s="132">
        <v>1.4</v>
      </c>
      <c r="BD45" s="125">
        <v>3.41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3.41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  <c r="BR45" s="125">
        <v>208.8</v>
      </c>
      <c r="BS45" s="125">
        <f t="shared" si="1"/>
        <v>412.85</v>
      </c>
    </row>
    <row r="46" spans="1:71" s="115" customFormat="1" ht="17.25" customHeight="1">
      <c r="A46" s="123" t="s">
        <v>139</v>
      </c>
      <c r="B46" s="123" t="s">
        <v>183</v>
      </c>
      <c r="C46" s="123" t="s">
        <v>144</v>
      </c>
      <c r="D46" s="124" t="s">
        <v>147</v>
      </c>
      <c r="E46" s="125">
        <v>0.51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 t="s">
        <v>139</v>
      </c>
      <c r="Y46" s="123" t="s">
        <v>183</v>
      </c>
      <c r="Z46" s="123" t="s">
        <v>144</v>
      </c>
      <c r="AA46" s="124" t="s">
        <v>147</v>
      </c>
      <c r="AB46" s="123">
        <v>0</v>
      </c>
      <c r="AC46" s="125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5">
        <v>0.51</v>
      </c>
      <c r="BE46" s="125">
        <v>0</v>
      </c>
      <c r="BF46" s="125">
        <v>0</v>
      </c>
      <c r="BG46" s="125">
        <v>0</v>
      </c>
      <c r="BH46" s="125">
        <v>0</v>
      </c>
      <c r="BI46" s="125">
        <v>0</v>
      </c>
      <c r="BJ46" s="125">
        <v>0.51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  <c r="BR46" s="125">
        <v>0</v>
      </c>
      <c r="BS46" s="125">
        <f t="shared" si="1"/>
        <v>0.51</v>
      </c>
    </row>
    <row r="47" spans="1:71" s="115" customFormat="1" ht="17.25" customHeight="1">
      <c r="A47" s="123" t="s">
        <v>139</v>
      </c>
      <c r="B47" s="123" t="s">
        <v>183</v>
      </c>
      <c r="C47" s="123" t="s">
        <v>155</v>
      </c>
      <c r="D47" s="124" t="s">
        <v>184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183</v>
      </c>
      <c r="Z47" s="123" t="s">
        <v>155</v>
      </c>
      <c r="AA47" s="124" t="s">
        <v>184</v>
      </c>
      <c r="AB47" s="123">
        <v>0</v>
      </c>
      <c r="AC47" s="125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5">
        <v>0</v>
      </c>
      <c r="BE47" s="125">
        <v>0</v>
      </c>
      <c r="BF47" s="125">
        <v>0</v>
      </c>
      <c r="BG47" s="125">
        <v>0</v>
      </c>
      <c r="BH47" s="125">
        <v>0</v>
      </c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  <c r="BR47" s="125">
        <v>60</v>
      </c>
      <c r="BS47" s="125">
        <f t="shared" si="1"/>
        <v>60</v>
      </c>
    </row>
    <row r="48" spans="1:71" s="115" customFormat="1" ht="17.25" customHeight="1">
      <c r="A48" s="123" t="s">
        <v>139</v>
      </c>
      <c r="B48" s="123" t="s">
        <v>183</v>
      </c>
      <c r="C48" s="123" t="s">
        <v>151</v>
      </c>
      <c r="D48" s="124" t="s">
        <v>185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183</v>
      </c>
      <c r="Z48" s="123" t="s">
        <v>151</v>
      </c>
      <c r="AA48" s="124" t="s">
        <v>185</v>
      </c>
      <c r="AB48" s="123">
        <v>0</v>
      </c>
      <c r="AC48" s="125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5">
        <v>0</v>
      </c>
      <c r="BE48" s="125">
        <v>0</v>
      </c>
      <c r="BF48" s="125">
        <v>0</v>
      </c>
      <c r="BG48" s="125">
        <v>0</v>
      </c>
      <c r="BH48" s="125">
        <v>0</v>
      </c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  <c r="BR48" s="125">
        <v>341</v>
      </c>
      <c r="BS48" s="125">
        <f t="shared" si="1"/>
        <v>341</v>
      </c>
    </row>
    <row r="49" spans="1:71" s="115" customFormat="1" ht="17.25" customHeight="1">
      <c r="A49" s="123" t="s">
        <v>139</v>
      </c>
      <c r="B49" s="123" t="s">
        <v>183</v>
      </c>
      <c r="C49" s="123" t="s">
        <v>153</v>
      </c>
      <c r="D49" s="124" t="s">
        <v>186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 t="s">
        <v>139</v>
      </c>
      <c r="Y49" s="123" t="s">
        <v>183</v>
      </c>
      <c r="Z49" s="123" t="s">
        <v>153</v>
      </c>
      <c r="AA49" s="124" t="s">
        <v>186</v>
      </c>
      <c r="AB49" s="123">
        <v>0</v>
      </c>
      <c r="AC49" s="125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5">
        <v>0</v>
      </c>
      <c r="BE49" s="125">
        <v>0</v>
      </c>
      <c r="BF49" s="125">
        <v>0</v>
      </c>
      <c r="BG49" s="125">
        <v>0</v>
      </c>
      <c r="BH49" s="125">
        <v>0</v>
      </c>
      <c r="BI49" s="125">
        <v>0</v>
      </c>
      <c r="BJ49" s="125">
        <v>0</v>
      </c>
      <c r="BK49" s="125">
        <v>0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  <c r="BR49" s="125">
        <v>17</v>
      </c>
      <c r="BS49" s="125">
        <f t="shared" si="1"/>
        <v>17</v>
      </c>
    </row>
    <row r="50" spans="1:71" s="115" customFormat="1" ht="17.25" customHeight="1">
      <c r="A50" s="123"/>
      <c r="B50" s="123" t="s">
        <v>187</v>
      </c>
      <c r="C50" s="123"/>
      <c r="D50" s="124" t="s">
        <v>188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/>
      <c r="Y50" s="123" t="s">
        <v>187</v>
      </c>
      <c r="Z50" s="123"/>
      <c r="AA50" s="124" t="s">
        <v>188</v>
      </c>
      <c r="AB50" s="123">
        <v>0</v>
      </c>
      <c r="AC50" s="125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5">
        <v>0</v>
      </c>
      <c r="BE50" s="125">
        <v>0</v>
      </c>
      <c r="BF50" s="125">
        <v>0</v>
      </c>
      <c r="BG50" s="125">
        <v>0</v>
      </c>
      <c r="BH50" s="125">
        <v>0</v>
      </c>
      <c r="BI50" s="125">
        <v>0</v>
      </c>
      <c r="BJ50" s="125">
        <v>0</v>
      </c>
      <c r="BK50" s="125">
        <v>0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  <c r="BR50" s="125">
        <v>0</v>
      </c>
      <c r="BS50" s="125">
        <f t="shared" si="1"/>
        <v>0</v>
      </c>
    </row>
    <row r="51" spans="1:71" s="115" customFormat="1" ht="17.25" customHeight="1">
      <c r="A51" s="123" t="s">
        <v>139</v>
      </c>
      <c r="B51" s="123" t="s">
        <v>189</v>
      </c>
      <c r="C51" s="123" t="s">
        <v>159</v>
      </c>
      <c r="D51" s="124" t="s">
        <v>190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189</v>
      </c>
      <c r="Z51" s="123" t="s">
        <v>159</v>
      </c>
      <c r="AA51" s="124" t="s">
        <v>190</v>
      </c>
      <c r="AB51" s="123">
        <v>0</v>
      </c>
      <c r="AC51" s="125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5">
        <v>0</v>
      </c>
      <c r="BE51" s="125">
        <v>0</v>
      </c>
      <c r="BF51" s="125">
        <v>0</v>
      </c>
      <c r="BG51" s="125">
        <v>0</v>
      </c>
      <c r="BH51" s="125">
        <v>0</v>
      </c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  <c r="BR51" s="125">
        <v>0</v>
      </c>
      <c r="BS51" s="125">
        <f t="shared" si="1"/>
        <v>0</v>
      </c>
    </row>
    <row r="52" spans="1:71" s="115" customFormat="1" ht="17.25" customHeight="1">
      <c r="A52" s="123"/>
      <c r="B52" s="123" t="s">
        <v>191</v>
      </c>
      <c r="C52" s="123"/>
      <c r="D52" s="124" t="s">
        <v>192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191</v>
      </c>
      <c r="Z52" s="123"/>
      <c r="AA52" s="124" t="s">
        <v>192</v>
      </c>
      <c r="AB52" s="123">
        <v>0</v>
      </c>
      <c r="AC52" s="125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5">
        <v>0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v>16</v>
      </c>
      <c r="BS52" s="125">
        <f t="shared" si="1"/>
        <v>16</v>
      </c>
    </row>
    <row r="53" spans="1:71" s="115" customFormat="1" ht="17.25" customHeight="1">
      <c r="A53" s="123" t="s">
        <v>139</v>
      </c>
      <c r="B53" s="123" t="s">
        <v>193</v>
      </c>
      <c r="C53" s="123" t="s">
        <v>137</v>
      </c>
      <c r="D53" s="124" t="s">
        <v>141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193</v>
      </c>
      <c r="Z53" s="123" t="s">
        <v>137</v>
      </c>
      <c r="AA53" s="124" t="s">
        <v>141</v>
      </c>
      <c r="AB53" s="123">
        <v>0</v>
      </c>
      <c r="AC53" s="125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5">
        <v>0</v>
      </c>
      <c r="BE53" s="125">
        <v>0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  <c r="BR53" s="125">
        <v>16</v>
      </c>
      <c r="BS53" s="125">
        <f t="shared" si="1"/>
        <v>16</v>
      </c>
    </row>
    <row r="54" spans="1:71" s="115" customFormat="1" ht="17.25" customHeight="1">
      <c r="A54" s="123"/>
      <c r="B54" s="123" t="s">
        <v>194</v>
      </c>
      <c r="C54" s="123"/>
      <c r="D54" s="124" t="s">
        <v>195</v>
      </c>
      <c r="E54" s="125">
        <v>65.540000000000006</v>
      </c>
      <c r="F54" s="125">
        <v>52.58</v>
      </c>
      <c r="G54" s="125">
        <v>31.92</v>
      </c>
      <c r="H54" s="125">
        <v>18</v>
      </c>
      <c r="I54" s="125">
        <v>18</v>
      </c>
      <c r="J54" s="125">
        <v>0</v>
      </c>
      <c r="K54" s="125">
        <v>0</v>
      </c>
      <c r="L54" s="125">
        <v>0</v>
      </c>
      <c r="M54" s="125">
        <v>2.66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/>
      <c r="Y54" s="123" t="s">
        <v>194</v>
      </c>
      <c r="Z54" s="123"/>
      <c r="AA54" s="124" t="s">
        <v>195</v>
      </c>
      <c r="AB54" s="123">
        <v>12.96</v>
      </c>
      <c r="AC54" s="125">
        <f>SUM(AC55:AC56)</f>
        <v>0</v>
      </c>
      <c r="AD54" s="125">
        <f t="shared" ref="AD54:BC54" si="12">SUM(AD55:AD56)</f>
        <v>0.1</v>
      </c>
      <c r="AE54" s="125">
        <f t="shared" si="12"/>
        <v>0</v>
      </c>
      <c r="AF54" s="125">
        <f t="shared" si="12"/>
        <v>0</v>
      </c>
      <c r="AG54" s="125">
        <f t="shared" si="12"/>
        <v>0.1</v>
      </c>
      <c r="AH54" s="125">
        <f t="shared" si="12"/>
        <v>0.12</v>
      </c>
      <c r="AI54" s="125">
        <f t="shared" si="12"/>
        <v>0.1</v>
      </c>
      <c r="AJ54" s="125">
        <f t="shared" si="12"/>
        <v>0</v>
      </c>
      <c r="AK54" s="125">
        <f t="shared" si="12"/>
        <v>0</v>
      </c>
      <c r="AL54" s="125">
        <f t="shared" si="12"/>
        <v>0.5</v>
      </c>
      <c r="AM54" s="125">
        <f t="shared" si="12"/>
        <v>0</v>
      </c>
      <c r="AN54" s="125">
        <f t="shared" si="12"/>
        <v>0.1</v>
      </c>
      <c r="AO54" s="125">
        <f t="shared" si="12"/>
        <v>0</v>
      </c>
      <c r="AP54" s="125">
        <f t="shared" si="12"/>
        <v>0</v>
      </c>
      <c r="AQ54" s="125">
        <f t="shared" si="12"/>
        <v>0</v>
      </c>
      <c r="AR54" s="125">
        <f t="shared" si="12"/>
        <v>3</v>
      </c>
      <c r="AS54" s="125">
        <f t="shared" si="12"/>
        <v>0</v>
      </c>
      <c r="AT54" s="125">
        <f t="shared" si="12"/>
        <v>0</v>
      </c>
      <c r="AU54" s="125">
        <f t="shared" si="12"/>
        <v>0</v>
      </c>
      <c r="AV54" s="125">
        <f t="shared" si="12"/>
        <v>0</v>
      </c>
      <c r="AW54" s="125">
        <f t="shared" si="12"/>
        <v>0</v>
      </c>
      <c r="AX54" s="125">
        <f t="shared" si="12"/>
        <v>3.5</v>
      </c>
      <c r="AY54" s="125">
        <f t="shared" si="12"/>
        <v>0</v>
      </c>
      <c r="AZ54" s="125">
        <f t="shared" si="12"/>
        <v>0</v>
      </c>
      <c r="BA54" s="125">
        <f t="shared" si="12"/>
        <v>5.44</v>
      </c>
      <c r="BB54" s="125">
        <f t="shared" si="12"/>
        <v>0</v>
      </c>
      <c r="BC54" s="125">
        <f t="shared" si="12"/>
        <v>0</v>
      </c>
      <c r="BD54" s="125">
        <v>0</v>
      </c>
      <c r="BE54" s="125">
        <v>0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  <c r="BR54" s="125">
        <v>102</v>
      </c>
      <c r="BS54" s="125">
        <f t="shared" si="1"/>
        <v>167.54</v>
      </c>
    </row>
    <row r="55" spans="1:71" s="115" customFormat="1" ht="17.25" customHeight="1">
      <c r="A55" s="123" t="s">
        <v>139</v>
      </c>
      <c r="B55" s="123" t="s">
        <v>196</v>
      </c>
      <c r="C55" s="123" t="s">
        <v>137</v>
      </c>
      <c r="D55" s="124" t="s">
        <v>141</v>
      </c>
      <c r="E55" s="125">
        <v>65.540000000000006</v>
      </c>
      <c r="F55" s="125">
        <v>52.58</v>
      </c>
      <c r="G55" s="125">
        <v>31.92</v>
      </c>
      <c r="H55" s="125">
        <v>18</v>
      </c>
      <c r="I55" s="125">
        <v>18</v>
      </c>
      <c r="J55" s="125">
        <v>0</v>
      </c>
      <c r="K55" s="125">
        <v>0</v>
      </c>
      <c r="L55" s="125">
        <v>0</v>
      </c>
      <c r="M55" s="125">
        <v>2.66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 t="s">
        <v>139</v>
      </c>
      <c r="Y55" s="123" t="s">
        <v>196</v>
      </c>
      <c r="Z55" s="123" t="s">
        <v>137</v>
      </c>
      <c r="AA55" s="124" t="s">
        <v>141</v>
      </c>
      <c r="AB55" s="123">
        <v>12.96</v>
      </c>
      <c r="AC55" s="131">
        <v>0</v>
      </c>
      <c r="AD55" s="132">
        <v>0.1</v>
      </c>
      <c r="AE55" s="133">
        <v>0</v>
      </c>
      <c r="AF55" s="133">
        <v>0</v>
      </c>
      <c r="AG55" s="132">
        <v>0.1</v>
      </c>
      <c r="AH55" s="132">
        <v>0.12</v>
      </c>
      <c r="AI55" s="132">
        <v>0.1</v>
      </c>
      <c r="AJ55" s="132">
        <v>0</v>
      </c>
      <c r="AK55" s="132">
        <v>0</v>
      </c>
      <c r="AL55" s="132">
        <v>0.5</v>
      </c>
      <c r="AM55" s="133">
        <v>0</v>
      </c>
      <c r="AN55" s="132">
        <v>0.1</v>
      </c>
      <c r="AO55" s="132">
        <v>0</v>
      </c>
      <c r="AP55" s="132">
        <v>0</v>
      </c>
      <c r="AQ55" s="132">
        <v>0</v>
      </c>
      <c r="AR55" s="132">
        <v>3</v>
      </c>
      <c r="AS55" s="133">
        <v>0</v>
      </c>
      <c r="AT55" s="133">
        <v>0</v>
      </c>
      <c r="AU55" s="133">
        <v>0</v>
      </c>
      <c r="AV55" s="132">
        <v>0</v>
      </c>
      <c r="AW55" s="133">
        <v>0</v>
      </c>
      <c r="AX55" s="132">
        <v>3.5</v>
      </c>
      <c r="AY55" s="132">
        <v>0</v>
      </c>
      <c r="AZ55" s="132">
        <v>0</v>
      </c>
      <c r="BA55" s="132">
        <v>5.44</v>
      </c>
      <c r="BB55" s="132">
        <v>0</v>
      </c>
      <c r="BC55" s="132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125">
        <v>74</v>
      </c>
      <c r="BS55" s="125">
        <f t="shared" si="1"/>
        <v>139.54</v>
      </c>
    </row>
    <row r="56" spans="1:71" s="115" customFormat="1" ht="17.25" customHeight="1">
      <c r="A56" s="123" t="s">
        <v>139</v>
      </c>
      <c r="B56" s="123" t="s">
        <v>196</v>
      </c>
      <c r="C56" s="123" t="s">
        <v>155</v>
      </c>
      <c r="D56" s="124" t="s">
        <v>197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196</v>
      </c>
      <c r="Z56" s="123" t="s">
        <v>155</v>
      </c>
      <c r="AA56" s="124" t="s">
        <v>197</v>
      </c>
      <c r="AB56" s="123">
        <v>0</v>
      </c>
      <c r="AC56" s="125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125">
        <v>28</v>
      </c>
      <c r="BS56" s="125">
        <f t="shared" si="1"/>
        <v>28</v>
      </c>
    </row>
    <row r="57" spans="1:71" s="115" customFormat="1" ht="17.25" customHeight="1">
      <c r="A57" s="123"/>
      <c r="B57" s="123" t="s">
        <v>198</v>
      </c>
      <c r="C57" s="123"/>
      <c r="D57" s="124" t="s">
        <v>199</v>
      </c>
      <c r="E57" s="125">
        <v>66.400000000000006</v>
      </c>
      <c r="F57" s="125">
        <v>53.16</v>
      </c>
      <c r="G57" s="125">
        <v>32.25</v>
      </c>
      <c r="H57" s="125">
        <v>13.5</v>
      </c>
      <c r="I57" s="125">
        <v>13.5</v>
      </c>
      <c r="J57" s="125">
        <v>0</v>
      </c>
      <c r="K57" s="125">
        <v>0</v>
      </c>
      <c r="L57" s="125">
        <v>0</v>
      </c>
      <c r="M57" s="125">
        <v>2.69</v>
      </c>
      <c r="N57" s="125">
        <v>0</v>
      </c>
      <c r="O57" s="125">
        <v>4.7300000000000004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3"/>
      <c r="Y57" s="123" t="s">
        <v>198</v>
      </c>
      <c r="Z57" s="123"/>
      <c r="AA57" s="124" t="s">
        <v>199</v>
      </c>
      <c r="AB57" s="123">
        <v>13.24</v>
      </c>
      <c r="AC57" s="125">
        <f>SUM(AC58:AC59)</f>
        <v>0</v>
      </c>
      <c r="AD57" s="125">
        <f t="shared" ref="AD57:BC57" si="13">SUM(AD58:AD59)</f>
        <v>0</v>
      </c>
      <c r="AE57" s="125">
        <f t="shared" si="13"/>
        <v>0</v>
      </c>
      <c r="AF57" s="125">
        <f t="shared" si="13"/>
        <v>0</v>
      </c>
      <c r="AG57" s="125">
        <f t="shared" si="13"/>
        <v>0</v>
      </c>
      <c r="AH57" s="125">
        <f t="shared" si="13"/>
        <v>0</v>
      </c>
      <c r="AI57" s="125">
        <f t="shared" si="13"/>
        <v>0</v>
      </c>
      <c r="AJ57" s="125">
        <f t="shared" si="13"/>
        <v>0</v>
      </c>
      <c r="AK57" s="125">
        <f t="shared" si="13"/>
        <v>0</v>
      </c>
      <c r="AL57" s="125">
        <f t="shared" si="13"/>
        <v>0</v>
      </c>
      <c r="AM57" s="125">
        <f t="shared" si="13"/>
        <v>0</v>
      </c>
      <c r="AN57" s="125">
        <f t="shared" si="13"/>
        <v>0</v>
      </c>
      <c r="AO57" s="125">
        <f t="shared" si="13"/>
        <v>0</v>
      </c>
      <c r="AP57" s="125">
        <f t="shared" si="13"/>
        <v>0</v>
      </c>
      <c r="AQ57" s="125">
        <f t="shared" si="13"/>
        <v>0</v>
      </c>
      <c r="AR57" s="125">
        <f t="shared" si="13"/>
        <v>2.9</v>
      </c>
      <c r="AS57" s="125">
        <f t="shared" si="13"/>
        <v>0</v>
      </c>
      <c r="AT57" s="125">
        <f t="shared" si="13"/>
        <v>0</v>
      </c>
      <c r="AU57" s="125">
        <f t="shared" si="13"/>
        <v>0</v>
      </c>
      <c r="AV57" s="125">
        <f t="shared" si="13"/>
        <v>0</v>
      </c>
      <c r="AW57" s="125">
        <f t="shared" si="13"/>
        <v>0</v>
      </c>
      <c r="AX57" s="125">
        <f t="shared" si="13"/>
        <v>6.38</v>
      </c>
      <c r="AY57" s="125">
        <f t="shared" si="13"/>
        <v>0</v>
      </c>
      <c r="AZ57" s="125">
        <f t="shared" si="13"/>
        <v>0</v>
      </c>
      <c r="BA57" s="125">
        <f t="shared" si="13"/>
        <v>3.96</v>
      </c>
      <c r="BB57" s="125">
        <f t="shared" si="13"/>
        <v>0</v>
      </c>
      <c r="BC57" s="125">
        <f t="shared" si="13"/>
        <v>0</v>
      </c>
      <c r="BD57" s="125">
        <v>0</v>
      </c>
      <c r="BE57" s="125">
        <v>0</v>
      </c>
      <c r="BF57" s="125">
        <v>0</v>
      </c>
      <c r="BG57" s="125">
        <v>0</v>
      </c>
      <c r="BH57" s="125">
        <v>0</v>
      </c>
      <c r="BI57" s="125">
        <v>0</v>
      </c>
      <c r="BJ57" s="125">
        <v>0</v>
      </c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  <c r="BR57" s="125">
        <v>94</v>
      </c>
      <c r="BS57" s="125">
        <f t="shared" si="1"/>
        <v>160.4</v>
      </c>
    </row>
    <row r="58" spans="1:71" s="115" customFormat="1" ht="17.25" customHeight="1">
      <c r="A58" s="123" t="s">
        <v>139</v>
      </c>
      <c r="B58" s="123" t="s">
        <v>200</v>
      </c>
      <c r="C58" s="123" t="s">
        <v>137</v>
      </c>
      <c r="D58" s="124" t="s">
        <v>141</v>
      </c>
      <c r="E58" s="125">
        <v>66.400000000000006</v>
      </c>
      <c r="F58" s="125">
        <v>53.16</v>
      </c>
      <c r="G58" s="125">
        <v>32.25</v>
      </c>
      <c r="H58" s="125">
        <v>13.5</v>
      </c>
      <c r="I58" s="125">
        <v>13.5</v>
      </c>
      <c r="J58" s="125">
        <v>0</v>
      </c>
      <c r="K58" s="125">
        <v>0</v>
      </c>
      <c r="L58" s="125">
        <v>0</v>
      </c>
      <c r="M58" s="125">
        <v>2.69</v>
      </c>
      <c r="N58" s="125">
        <v>0</v>
      </c>
      <c r="O58" s="125">
        <v>4.7300000000000004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3" t="s">
        <v>139</v>
      </c>
      <c r="Y58" s="123" t="s">
        <v>200</v>
      </c>
      <c r="Z58" s="123" t="s">
        <v>137</v>
      </c>
      <c r="AA58" s="124" t="s">
        <v>141</v>
      </c>
      <c r="AB58" s="123">
        <v>13.24</v>
      </c>
      <c r="AC58" s="131">
        <v>0</v>
      </c>
      <c r="AD58" s="132">
        <v>0</v>
      </c>
      <c r="AE58" s="133">
        <v>0</v>
      </c>
      <c r="AF58" s="133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3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2.9</v>
      </c>
      <c r="AS58" s="133">
        <v>0</v>
      </c>
      <c r="AT58" s="133">
        <v>0</v>
      </c>
      <c r="AU58" s="133">
        <v>0</v>
      </c>
      <c r="AV58" s="132">
        <v>0</v>
      </c>
      <c r="AW58" s="133">
        <v>0</v>
      </c>
      <c r="AX58" s="132">
        <v>6.38</v>
      </c>
      <c r="AY58" s="132">
        <v>0</v>
      </c>
      <c r="AZ58" s="132">
        <v>0</v>
      </c>
      <c r="BA58" s="132">
        <v>3.96</v>
      </c>
      <c r="BB58" s="132">
        <v>0</v>
      </c>
      <c r="BC58" s="132">
        <v>0</v>
      </c>
      <c r="BD58" s="125">
        <v>0</v>
      </c>
      <c r="BE58" s="125">
        <v>0</v>
      </c>
      <c r="BF58" s="125">
        <v>0</v>
      </c>
      <c r="BG58" s="125">
        <v>0</v>
      </c>
      <c r="BH58" s="125">
        <v>0</v>
      </c>
      <c r="BI58" s="125">
        <v>0</v>
      </c>
      <c r="BJ58" s="125">
        <v>0</v>
      </c>
      <c r="BK58" s="125">
        <v>0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  <c r="BR58" s="125">
        <v>84</v>
      </c>
      <c r="BS58" s="125">
        <f t="shared" si="1"/>
        <v>150.4</v>
      </c>
    </row>
    <row r="59" spans="1:71" s="115" customFormat="1" ht="17.25" customHeight="1">
      <c r="A59" s="123" t="s">
        <v>139</v>
      </c>
      <c r="B59" s="123" t="s">
        <v>200</v>
      </c>
      <c r="C59" s="123" t="s">
        <v>153</v>
      </c>
      <c r="D59" s="124" t="s">
        <v>201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200</v>
      </c>
      <c r="Z59" s="123" t="s">
        <v>153</v>
      </c>
      <c r="AA59" s="124" t="s">
        <v>201</v>
      </c>
      <c r="AB59" s="123">
        <v>0</v>
      </c>
      <c r="AC59" s="125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5">
        <v>0</v>
      </c>
      <c r="BE59" s="125">
        <v>0</v>
      </c>
      <c r="BF59" s="125">
        <v>0</v>
      </c>
      <c r="BG59" s="125">
        <v>0</v>
      </c>
      <c r="BH59" s="125">
        <v>0</v>
      </c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  <c r="BR59" s="125">
        <v>10</v>
      </c>
      <c r="BS59" s="125">
        <f t="shared" si="1"/>
        <v>10</v>
      </c>
    </row>
    <row r="60" spans="1:71" s="115" customFormat="1" ht="17.25" customHeight="1">
      <c r="A60" s="123"/>
      <c r="B60" s="123" t="s">
        <v>202</v>
      </c>
      <c r="C60" s="123"/>
      <c r="D60" s="124" t="s">
        <v>203</v>
      </c>
      <c r="E60" s="125">
        <v>176.03</v>
      </c>
      <c r="F60" s="125">
        <v>136.38</v>
      </c>
      <c r="G60" s="125">
        <v>92.04</v>
      </c>
      <c r="H60" s="125">
        <v>22.5</v>
      </c>
      <c r="I60" s="125">
        <v>22.5</v>
      </c>
      <c r="J60" s="125">
        <v>0</v>
      </c>
      <c r="K60" s="125">
        <v>0</v>
      </c>
      <c r="L60" s="125">
        <v>0</v>
      </c>
      <c r="M60" s="125">
        <v>7.67</v>
      </c>
      <c r="N60" s="125">
        <v>0</v>
      </c>
      <c r="O60" s="125">
        <v>14.18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/>
      <c r="Y60" s="123" t="s">
        <v>202</v>
      </c>
      <c r="Z60" s="123"/>
      <c r="AA60" s="124" t="s">
        <v>203</v>
      </c>
      <c r="AB60" s="123">
        <v>30.36</v>
      </c>
      <c r="AC60" s="125">
        <f>SUM(AC61:AC62)</f>
        <v>2.67</v>
      </c>
      <c r="AD60" s="125">
        <f t="shared" ref="AD60:BC60" si="14">SUM(AD61:AD62)</f>
        <v>0.5</v>
      </c>
      <c r="AE60" s="125">
        <f t="shared" si="14"/>
        <v>0</v>
      </c>
      <c r="AF60" s="125">
        <f t="shared" si="14"/>
        <v>0</v>
      </c>
      <c r="AG60" s="125">
        <f t="shared" si="14"/>
        <v>0.1</v>
      </c>
      <c r="AH60" s="125">
        <f t="shared" si="14"/>
        <v>1.05</v>
      </c>
      <c r="AI60" s="125">
        <f t="shared" si="14"/>
        <v>0.17</v>
      </c>
      <c r="AJ60" s="125">
        <f t="shared" si="14"/>
        <v>0</v>
      </c>
      <c r="AK60" s="125">
        <f t="shared" si="14"/>
        <v>0</v>
      </c>
      <c r="AL60" s="125">
        <f t="shared" si="14"/>
        <v>2.5</v>
      </c>
      <c r="AM60" s="125">
        <f t="shared" si="14"/>
        <v>0</v>
      </c>
      <c r="AN60" s="125">
        <f t="shared" si="14"/>
        <v>0.1</v>
      </c>
      <c r="AO60" s="125">
        <f t="shared" si="14"/>
        <v>0</v>
      </c>
      <c r="AP60" s="125">
        <f t="shared" si="14"/>
        <v>0.3</v>
      </c>
      <c r="AQ60" s="125">
        <f t="shared" si="14"/>
        <v>0</v>
      </c>
      <c r="AR60" s="125">
        <f t="shared" si="14"/>
        <v>2</v>
      </c>
      <c r="AS60" s="125">
        <f t="shared" si="14"/>
        <v>0</v>
      </c>
      <c r="AT60" s="125">
        <f t="shared" si="14"/>
        <v>0</v>
      </c>
      <c r="AU60" s="125">
        <f t="shared" si="14"/>
        <v>0</v>
      </c>
      <c r="AV60" s="125">
        <f t="shared" si="14"/>
        <v>0</v>
      </c>
      <c r="AW60" s="125">
        <f t="shared" si="14"/>
        <v>0</v>
      </c>
      <c r="AX60" s="125">
        <f t="shared" si="14"/>
        <v>12</v>
      </c>
      <c r="AY60" s="125">
        <f t="shared" si="14"/>
        <v>0</v>
      </c>
      <c r="AZ60" s="125">
        <f t="shared" si="14"/>
        <v>2</v>
      </c>
      <c r="BA60" s="125">
        <f t="shared" si="14"/>
        <v>5.26</v>
      </c>
      <c r="BB60" s="125">
        <f t="shared" si="14"/>
        <v>0</v>
      </c>
      <c r="BC60" s="125">
        <f t="shared" si="14"/>
        <v>1.71</v>
      </c>
      <c r="BD60" s="125">
        <v>9.2899999999999991</v>
      </c>
      <c r="BE60" s="125">
        <v>3.13</v>
      </c>
      <c r="BF60" s="125">
        <v>3.13</v>
      </c>
      <c r="BG60" s="125">
        <v>0</v>
      </c>
      <c r="BH60" s="125">
        <v>0</v>
      </c>
      <c r="BI60" s="125">
        <v>0</v>
      </c>
      <c r="BJ60" s="125">
        <v>6.16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  <c r="BR60" s="125">
        <v>503.5</v>
      </c>
      <c r="BS60" s="125">
        <f t="shared" si="1"/>
        <v>679.53</v>
      </c>
    </row>
    <row r="61" spans="1:71" s="115" customFormat="1" ht="17.25" customHeight="1">
      <c r="A61" s="123" t="s">
        <v>139</v>
      </c>
      <c r="B61" s="123" t="s">
        <v>204</v>
      </c>
      <c r="C61" s="123" t="s">
        <v>137</v>
      </c>
      <c r="D61" s="124" t="s">
        <v>141</v>
      </c>
      <c r="E61" s="125">
        <v>176.03</v>
      </c>
      <c r="F61" s="125">
        <v>136.38</v>
      </c>
      <c r="G61" s="125">
        <v>92.04</v>
      </c>
      <c r="H61" s="125">
        <v>22.5</v>
      </c>
      <c r="I61" s="125">
        <v>22.5</v>
      </c>
      <c r="J61" s="125">
        <v>0</v>
      </c>
      <c r="K61" s="125">
        <v>0</v>
      </c>
      <c r="L61" s="125">
        <v>0</v>
      </c>
      <c r="M61" s="125">
        <v>7.67</v>
      </c>
      <c r="N61" s="125">
        <v>0</v>
      </c>
      <c r="O61" s="125">
        <v>14.18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204</v>
      </c>
      <c r="Z61" s="123" t="s">
        <v>137</v>
      </c>
      <c r="AA61" s="124" t="s">
        <v>141</v>
      </c>
      <c r="AB61" s="123">
        <v>30.36</v>
      </c>
      <c r="AC61" s="131">
        <v>2.67</v>
      </c>
      <c r="AD61" s="132">
        <v>0.5</v>
      </c>
      <c r="AE61" s="133">
        <v>0</v>
      </c>
      <c r="AF61" s="133">
        <v>0</v>
      </c>
      <c r="AG61" s="132">
        <v>0.1</v>
      </c>
      <c r="AH61" s="132">
        <v>1.05</v>
      </c>
      <c r="AI61" s="132">
        <v>0.17</v>
      </c>
      <c r="AJ61" s="132">
        <v>0</v>
      </c>
      <c r="AK61" s="132">
        <v>0</v>
      </c>
      <c r="AL61" s="132">
        <v>2.5</v>
      </c>
      <c r="AM61" s="133">
        <v>0</v>
      </c>
      <c r="AN61" s="132">
        <v>0.1</v>
      </c>
      <c r="AO61" s="132">
        <v>0</v>
      </c>
      <c r="AP61" s="132">
        <v>0.3</v>
      </c>
      <c r="AQ61" s="132">
        <v>0</v>
      </c>
      <c r="AR61" s="132">
        <v>2</v>
      </c>
      <c r="AS61" s="133">
        <v>0</v>
      </c>
      <c r="AT61" s="133">
        <v>0</v>
      </c>
      <c r="AU61" s="133">
        <v>0</v>
      </c>
      <c r="AV61" s="132">
        <v>0</v>
      </c>
      <c r="AW61" s="133">
        <v>0</v>
      </c>
      <c r="AX61" s="132">
        <v>12</v>
      </c>
      <c r="AY61" s="132">
        <v>0</v>
      </c>
      <c r="AZ61" s="132">
        <v>2</v>
      </c>
      <c r="BA61" s="132">
        <v>5.26</v>
      </c>
      <c r="BB61" s="132">
        <v>0</v>
      </c>
      <c r="BC61" s="132">
        <v>1.71</v>
      </c>
      <c r="BD61" s="125">
        <v>9.2899999999999991</v>
      </c>
      <c r="BE61" s="125">
        <v>3.13</v>
      </c>
      <c r="BF61" s="125">
        <v>3.13</v>
      </c>
      <c r="BG61" s="125">
        <v>0</v>
      </c>
      <c r="BH61" s="125">
        <v>0</v>
      </c>
      <c r="BI61" s="125">
        <v>0</v>
      </c>
      <c r="BJ61" s="125">
        <v>6.16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  <c r="BR61" s="125">
        <v>503.5</v>
      </c>
      <c r="BS61" s="125">
        <f t="shared" si="1"/>
        <v>679.53</v>
      </c>
    </row>
    <row r="62" spans="1:71" s="115" customFormat="1" ht="17.25" customHeight="1">
      <c r="A62" s="123" t="s">
        <v>139</v>
      </c>
      <c r="B62" s="123" t="s">
        <v>204</v>
      </c>
      <c r="C62" s="123" t="s">
        <v>144</v>
      </c>
      <c r="D62" s="124" t="s">
        <v>147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204</v>
      </c>
      <c r="Z62" s="123" t="s">
        <v>144</v>
      </c>
      <c r="AA62" s="124" t="s">
        <v>147</v>
      </c>
      <c r="AB62" s="123">
        <v>0</v>
      </c>
      <c r="AC62" s="125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5">
        <v>0</v>
      </c>
      <c r="BE62" s="125">
        <v>0</v>
      </c>
      <c r="BF62" s="125">
        <v>0</v>
      </c>
      <c r="BG62" s="125">
        <v>0</v>
      </c>
      <c r="BH62" s="125">
        <v>0</v>
      </c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  <c r="BR62" s="125">
        <v>0</v>
      </c>
      <c r="BS62" s="125">
        <f t="shared" si="1"/>
        <v>0</v>
      </c>
    </row>
    <row r="63" spans="1:71" s="115" customFormat="1" ht="17.25" customHeight="1">
      <c r="A63" s="123"/>
      <c r="B63" s="123" t="s">
        <v>205</v>
      </c>
      <c r="C63" s="123"/>
      <c r="D63" s="124" t="s">
        <v>206</v>
      </c>
      <c r="E63" s="125">
        <v>633.36</v>
      </c>
      <c r="F63" s="125">
        <v>481.56</v>
      </c>
      <c r="G63" s="125">
        <v>274.12</v>
      </c>
      <c r="H63" s="125">
        <v>171.54</v>
      </c>
      <c r="I63" s="125">
        <v>148.5</v>
      </c>
      <c r="J63" s="125">
        <v>0</v>
      </c>
      <c r="K63" s="125">
        <v>0</v>
      </c>
      <c r="L63" s="125">
        <v>23.04</v>
      </c>
      <c r="M63" s="125">
        <v>22.84</v>
      </c>
      <c r="N63" s="125">
        <v>0</v>
      </c>
      <c r="O63" s="125">
        <v>11.25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1.8</v>
      </c>
      <c r="X63" s="123"/>
      <c r="Y63" s="123" t="s">
        <v>205</v>
      </c>
      <c r="Z63" s="123"/>
      <c r="AA63" s="124" t="s">
        <v>206</v>
      </c>
      <c r="AB63" s="123">
        <v>134.5</v>
      </c>
      <c r="AC63" s="125">
        <f>SUM(AC64:AC68)</f>
        <v>14.2</v>
      </c>
      <c r="AD63" s="125">
        <f t="shared" ref="AD63:BC63" si="15">SUM(AD64:AD68)</f>
        <v>2.34</v>
      </c>
      <c r="AE63" s="125">
        <f t="shared" si="15"/>
        <v>0</v>
      </c>
      <c r="AF63" s="125">
        <f t="shared" si="15"/>
        <v>0</v>
      </c>
      <c r="AG63" s="125">
        <f t="shared" si="15"/>
        <v>0.5</v>
      </c>
      <c r="AH63" s="125">
        <f t="shared" si="15"/>
        <v>3.4</v>
      </c>
      <c r="AI63" s="125">
        <f t="shared" si="15"/>
        <v>3.3</v>
      </c>
      <c r="AJ63" s="125">
        <f t="shared" si="15"/>
        <v>0</v>
      </c>
      <c r="AK63" s="125">
        <f t="shared" si="15"/>
        <v>0</v>
      </c>
      <c r="AL63" s="125">
        <f t="shared" si="15"/>
        <v>10</v>
      </c>
      <c r="AM63" s="125">
        <f t="shared" si="15"/>
        <v>0</v>
      </c>
      <c r="AN63" s="125">
        <f t="shared" si="15"/>
        <v>1</v>
      </c>
      <c r="AO63" s="125">
        <f t="shared" si="15"/>
        <v>0</v>
      </c>
      <c r="AP63" s="125">
        <f t="shared" si="15"/>
        <v>5.2</v>
      </c>
      <c r="AQ63" s="125">
        <f t="shared" si="15"/>
        <v>2.38</v>
      </c>
      <c r="AR63" s="125">
        <f t="shared" si="15"/>
        <v>21</v>
      </c>
      <c r="AS63" s="125">
        <f t="shared" si="15"/>
        <v>0</v>
      </c>
      <c r="AT63" s="125">
        <f t="shared" si="15"/>
        <v>1.6</v>
      </c>
      <c r="AU63" s="125">
        <f t="shared" si="15"/>
        <v>0</v>
      </c>
      <c r="AV63" s="125">
        <f t="shared" si="15"/>
        <v>1.2</v>
      </c>
      <c r="AW63" s="125">
        <f t="shared" si="15"/>
        <v>0</v>
      </c>
      <c r="AX63" s="125">
        <f t="shared" si="15"/>
        <v>13.6</v>
      </c>
      <c r="AY63" s="125">
        <f t="shared" si="15"/>
        <v>0</v>
      </c>
      <c r="AZ63" s="125">
        <f t="shared" si="15"/>
        <v>6</v>
      </c>
      <c r="BA63" s="125">
        <f t="shared" si="15"/>
        <v>44.08</v>
      </c>
      <c r="BB63" s="125">
        <f t="shared" si="15"/>
        <v>0</v>
      </c>
      <c r="BC63" s="125">
        <f t="shared" si="15"/>
        <v>4.7</v>
      </c>
      <c r="BD63" s="125">
        <v>17.309999999999999</v>
      </c>
      <c r="BE63" s="125">
        <v>0</v>
      </c>
      <c r="BF63" s="125">
        <v>0</v>
      </c>
      <c r="BG63" s="125">
        <v>0</v>
      </c>
      <c r="BH63" s="125">
        <v>0</v>
      </c>
      <c r="BI63" s="125">
        <v>0</v>
      </c>
      <c r="BJ63" s="125">
        <v>17.309999999999999</v>
      </c>
      <c r="BK63" s="125">
        <v>0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  <c r="BR63" s="125">
        <v>1978</v>
      </c>
      <c r="BS63" s="125">
        <f t="shared" si="1"/>
        <v>2611.36</v>
      </c>
    </row>
    <row r="64" spans="1:71" s="115" customFormat="1" ht="17.25" customHeight="1">
      <c r="A64" s="123" t="s">
        <v>139</v>
      </c>
      <c r="B64" s="123" t="s">
        <v>207</v>
      </c>
      <c r="C64" s="123" t="s">
        <v>137</v>
      </c>
      <c r="D64" s="124" t="s">
        <v>141</v>
      </c>
      <c r="E64" s="125">
        <v>605.76</v>
      </c>
      <c r="F64" s="125">
        <v>457.96</v>
      </c>
      <c r="G64" s="125">
        <v>262.72000000000003</v>
      </c>
      <c r="H64" s="125">
        <v>171.54</v>
      </c>
      <c r="I64" s="125">
        <v>148.5</v>
      </c>
      <c r="J64" s="125">
        <v>0</v>
      </c>
      <c r="K64" s="125">
        <v>0</v>
      </c>
      <c r="L64" s="125">
        <v>23.04</v>
      </c>
      <c r="M64" s="125">
        <v>21.89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1.8</v>
      </c>
      <c r="X64" s="123" t="s">
        <v>139</v>
      </c>
      <c r="Y64" s="123" t="s">
        <v>207</v>
      </c>
      <c r="Z64" s="123" t="s">
        <v>137</v>
      </c>
      <c r="AA64" s="124" t="s">
        <v>141</v>
      </c>
      <c r="AB64" s="123">
        <v>130.5</v>
      </c>
      <c r="AC64" s="131">
        <v>13.3</v>
      </c>
      <c r="AD64" s="132">
        <v>2.34</v>
      </c>
      <c r="AE64" s="133">
        <v>0</v>
      </c>
      <c r="AF64" s="133">
        <v>0</v>
      </c>
      <c r="AG64" s="132">
        <v>0.5</v>
      </c>
      <c r="AH64" s="132">
        <v>3.1</v>
      </c>
      <c r="AI64" s="132">
        <v>3.3</v>
      </c>
      <c r="AJ64" s="132">
        <v>0</v>
      </c>
      <c r="AK64" s="132">
        <v>0</v>
      </c>
      <c r="AL64" s="132">
        <v>10</v>
      </c>
      <c r="AM64" s="133">
        <v>0</v>
      </c>
      <c r="AN64" s="132">
        <v>1</v>
      </c>
      <c r="AO64" s="132">
        <v>0</v>
      </c>
      <c r="AP64" s="132">
        <v>5.2</v>
      </c>
      <c r="AQ64" s="132">
        <v>2.38</v>
      </c>
      <c r="AR64" s="132">
        <v>21</v>
      </c>
      <c r="AS64" s="133">
        <v>0</v>
      </c>
      <c r="AT64" s="133">
        <v>0</v>
      </c>
      <c r="AU64" s="133">
        <v>0</v>
      </c>
      <c r="AV64" s="132">
        <v>1.2</v>
      </c>
      <c r="AW64" s="133">
        <v>0</v>
      </c>
      <c r="AX64" s="132">
        <v>12.4</v>
      </c>
      <c r="AY64" s="132">
        <v>0</v>
      </c>
      <c r="AZ64" s="132">
        <v>6</v>
      </c>
      <c r="BA64" s="132">
        <v>44.08</v>
      </c>
      <c r="BB64" s="132">
        <v>0</v>
      </c>
      <c r="BC64" s="132">
        <v>4.7</v>
      </c>
      <c r="BD64" s="125">
        <v>17.309999999999999</v>
      </c>
      <c r="BE64" s="125">
        <v>0</v>
      </c>
      <c r="BF64" s="125">
        <v>0</v>
      </c>
      <c r="BG64" s="125">
        <v>0</v>
      </c>
      <c r="BH64" s="125">
        <v>0</v>
      </c>
      <c r="BI64" s="125">
        <v>0</v>
      </c>
      <c r="BJ64" s="125">
        <v>17.309999999999999</v>
      </c>
      <c r="BK64" s="125">
        <v>0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  <c r="BR64" s="125">
        <v>1930</v>
      </c>
      <c r="BS64" s="125">
        <f t="shared" si="1"/>
        <v>2535.7600000000002</v>
      </c>
    </row>
    <row r="65" spans="1:71" s="115" customFormat="1" ht="17.25" customHeight="1">
      <c r="A65" s="123" t="s">
        <v>139</v>
      </c>
      <c r="B65" s="123" t="s">
        <v>207</v>
      </c>
      <c r="C65" s="123" t="s">
        <v>144</v>
      </c>
      <c r="D65" s="124" t="s">
        <v>147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 t="s">
        <v>139</v>
      </c>
      <c r="Y65" s="123" t="s">
        <v>207</v>
      </c>
      <c r="Z65" s="123" t="s">
        <v>144</v>
      </c>
      <c r="AA65" s="124" t="s">
        <v>147</v>
      </c>
      <c r="AB65" s="123">
        <v>0</v>
      </c>
      <c r="AC65" s="125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  <c r="BR65" s="125">
        <v>0</v>
      </c>
      <c r="BS65" s="125">
        <f t="shared" si="1"/>
        <v>0</v>
      </c>
    </row>
    <row r="66" spans="1:71" s="115" customFormat="1" ht="17.25" customHeight="1">
      <c r="A66" s="123" t="s">
        <v>139</v>
      </c>
      <c r="B66" s="123" t="s">
        <v>207</v>
      </c>
      <c r="C66" s="123" t="s">
        <v>148</v>
      </c>
      <c r="D66" s="124" t="s">
        <v>208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207</v>
      </c>
      <c r="Z66" s="123" t="s">
        <v>148</v>
      </c>
      <c r="AA66" s="124" t="s">
        <v>208</v>
      </c>
      <c r="AB66" s="123">
        <v>0</v>
      </c>
      <c r="AC66" s="125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5">
        <v>0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6</v>
      </c>
      <c r="BS66" s="125">
        <f t="shared" si="1"/>
        <v>6</v>
      </c>
    </row>
    <row r="67" spans="1:71" s="115" customFormat="1" ht="17.25" customHeight="1">
      <c r="A67" s="123" t="s">
        <v>139</v>
      </c>
      <c r="B67" s="123" t="s">
        <v>207</v>
      </c>
      <c r="C67" s="123" t="s">
        <v>142</v>
      </c>
      <c r="D67" s="124" t="s">
        <v>143</v>
      </c>
      <c r="E67" s="125">
        <v>27.6</v>
      </c>
      <c r="F67" s="125">
        <v>23.6</v>
      </c>
      <c r="G67" s="125">
        <v>11.4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0.95</v>
      </c>
      <c r="N67" s="125">
        <v>0</v>
      </c>
      <c r="O67" s="125">
        <v>11.25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207</v>
      </c>
      <c r="Z67" s="123" t="s">
        <v>142</v>
      </c>
      <c r="AA67" s="124" t="s">
        <v>143</v>
      </c>
      <c r="AB67" s="123">
        <v>4</v>
      </c>
      <c r="AC67" s="131">
        <v>0.9</v>
      </c>
      <c r="AD67" s="132">
        <v>0</v>
      </c>
      <c r="AE67" s="133">
        <v>0</v>
      </c>
      <c r="AF67" s="133">
        <v>0</v>
      </c>
      <c r="AG67" s="132">
        <v>0</v>
      </c>
      <c r="AH67" s="132">
        <v>0.3</v>
      </c>
      <c r="AI67" s="132">
        <v>0</v>
      </c>
      <c r="AJ67" s="132">
        <v>0</v>
      </c>
      <c r="AK67" s="132">
        <v>0</v>
      </c>
      <c r="AL67" s="132">
        <v>0</v>
      </c>
      <c r="AM67" s="133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3">
        <v>0</v>
      </c>
      <c r="AT67" s="133">
        <v>1.6</v>
      </c>
      <c r="AU67" s="133">
        <v>0</v>
      </c>
      <c r="AV67" s="132">
        <v>0</v>
      </c>
      <c r="AW67" s="133">
        <v>0</v>
      </c>
      <c r="AX67" s="132">
        <v>1.2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25">
        <v>0</v>
      </c>
      <c r="BE67" s="125">
        <v>0</v>
      </c>
      <c r="BF67" s="125">
        <v>0</v>
      </c>
      <c r="BG67" s="125">
        <v>0</v>
      </c>
      <c r="BH67" s="125">
        <v>0</v>
      </c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  <c r="BR67" s="125">
        <v>12</v>
      </c>
      <c r="BS67" s="125">
        <f t="shared" si="1"/>
        <v>39.6</v>
      </c>
    </row>
    <row r="68" spans="1:71" s="115" customFormat="1" ht="17.25" customHeight="1">
      <c r="A68" s="123" t="s">
        <v>139</v>
      </c>
      <c r="B68" s="123" t="s">
        <v>207</v>
      </c>
      <c r="C68" s="123" t="s">
        <v>153</v>
      </c>
      <c r="D68" s="124" t="s">
        <v>209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207</v>
      </c>
      <c r="Z68" s="123" t="s">
        <v>153</v>
      </c>
      <c r="AA68" s="124" t="s">
        <v>209</v>
      </c>
      <c r="AB68" s="123">
        <v>0</v>
      </c>
      <c r="AC68" s="125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30</v>
      </c>
      <c r="BS68" s="125">
        <f t="shared" si="1"/>
        <v>30</v>
      </c>
    </row>
    <row r="69" spans="1:71" s="115" customFormat="1" ht="17.25" customHeight="1">
      <c r="A69" s="123"/>
      <c r="B69" s="123" t="s">
        <v>210</v>
      </c>
      <c r="C69" s="123"/>
      <c r="D69" s="124" t="s">
        <v>211</v>
      </c>
      <c r="E69" s="125">
        <v>491.32</v>
      </c>
      <c r="F69" s="125">
        <v>261.52</v>
      </c>
      <c r="G69" s="125">
        <v>156.87</v>
      </c>
      <c r="H69" s="125">
        <v>90</v>
      </c>
      <c r="I69" s="125">
        <v>90</v>
      </c>
      <c r="J69" s="125">
        <v>0</v>
      </c>
      <c r="K69" s="125">
        <v>0</v>
      </c>
      <c r="L69" s="125">
        <v>0</v>
      </c>
      <c r="M69" s="125">
        <v>13.07</v>
      </c>
      <c r="N69" s="125">
        <v>0</v>
      </c>
      <c r="O69" s="125">
        <v>1.58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210</v>
      </c>
      <c r="Z69" s="123"/>
      <c r="AA69" s="124" t="s">
        <v>211</v>
      </c>
      <c r="AB69" s="123">
        <v>69.12</v>
      </c>
      <c r="AC69" s="125">
        <f>SUM(AC70:AC73)</f>
        <v>8</v>
      </c>
      <c r="AD69" s="125">
        <f t="shared" ref="AD69:BC69" si="16">SUM(AD70:AD73)</f>
        <v>2</v>
      </c>
      <c r="AE69" s="125">
        <f t="shared" si="16"/>
        <v>0</v>
      </c>
      <c r="AF69" s="125">
        <f t="shared" si="16"/>
        <v>0</v>
      </c>
      <c r="AG69" s="125">
        <f t="shared" si="16"/>
        <v>0.5</v>
      </c>
      <c r="AH69" s="125">
        <f t="shared" si="16"/>
        <v>4.5999999999999996</v>
      </c>
      <c r="AI69" s="125">
        <f t="shared" si="16"/>
        <v>0.8</v>
      </c>
      <c r="AJ69" s="125">
        <f t="shared" si="16"/>
        <v>0</v>
      </c>
      <c r="AK69" s="125">
        <f t="shared" si="16"/>
        <v>0</v>
      </c>
      <c r="AL69" s="125">
        <f t="shared" si="16"/>
        <v>8.7200000000000006</v>
      </c>
      <c r="AM69" s="125">
        <f t="shared" si="16"/>
        <v>0</v>
      </c>
      <c r="AN69" s="125">
        <f t="shared" si="16"/>
        <v>0.36</v>
      </c>
      <c r="AO69" s="125">
        <f t="shared" si="16"/>
        <v>0</v>
      </c>
      <c r="AP69" s="125">
        <f t="shared" si="16"/>
        <v>0</v>
      </c>
      <c r="AQ69" s="125">
        <f t="shared" si="16"/>
        <v>0</v>
      </c>
      <c r="AR69" s="125">
        <f t="shared" si="16"/>
        <v>9.6</v>
      </c>
      <c r="AS69" s="125">
        <f t="shared" si="16"/>
        <v>0</v>
      </c>
      <c r="AT69" s="125">
        <f t="shared" si="16"/>
        <v>0</v>
      </c>
      <c r="AU69" s="125">
        <f t="shared" si="16"/>
        <v>0</v>
      </c>
      <c r="AV69" s="125">
        <f t="shared" si="16"/>
        <v>0</v>
      </c>
      <c r="AW69" s="125">
        <f t="shared" si="16"/>
        <v>0</v>
      </c>
      <c r="AX69" s="125">
        <f t="shared" si="16"/>
        <v>5.64</v>
      </c>
      <c r="AY69" s="125">
        <f t="shared" si="16"/>
        <v>0</v>
      </c>
      <c r="AZ69" s="125">
        <f t="shared" si="16"/>
        <v>0</v>
      </c>
      <c r="BA69" s="125">
        <f t="shared" si="16"/>
        <v>26.4</v>
      </c>
      <c r="BB69" s="125">
        <f t="shared" si="16"/>
        <v>0</v>
      </c>
      <c r="BC69" s="125">
        <f t="shared" si="16"/>
        <v>2.5</v>
      </c>
      <c r="BD69" s="125">
        <v>160.68</v>
      </c>
      <c r="BE69" s="125">
        <v>160</v>
      </c>
      <c r="BF69" s="125">
        <v>160</v>
      </c>
      <c r="BG69" s="125">
        <v>0</v>
      </c>
      <c r="BH69" s="125">
        <v>0</v>
      </c>
      <c r="BI69" s="125">
        <v>0</v>
      </c>
      <c r="BJ69" s="125">
        <v>0.68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1102.75</v>
      </c>
      <c r="BS69" s="125">
        <f t="shared" si="1"/>
        <v>1594.07</v>
      </c>
    </row>
    <row r="70" spans="1:71" s="115" customFormat="1" ht="17.25" customHeight="1">
      <c r="A70" s="123" t="s">
        <v>139</v>
      </c>
      <c r="B70" s="123" t="s">
        <v>212</v>
      </c>
      <c r="C70" s="123" t="s">
        <v>137</v>
      </c>
      <c r="D70" s="124" t="s">
        <v>141</v>
      </c>
      <c r="E70" s="125">
        <v>491.32</v>
      </c>
      <c r="F70" s="125">
        <v>261.52</v>
      </c>
      <c r="G70" s="125">
        <v>156.87</v>
      </c>
      <c r="H70" s="125">
        <v>90</v>
      </c>
      <c r="I70" s="125">
        <v>90</v>
      </c>
      <c r="J70" s="125">
        <v>0</v>
      </c>
      <c r="K70" s="125">
        <v>0</v>
      </c>
      <c r="L70" s="125">
        <v>0</v>
      </c>
      <c r="M70" s="125">
        <v>13.07</v>
      </c>
      <c r="N70" s="125">
        <v>0</v>
      </c>
      <c r="O70" s="125">
        <v>1.58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212</v>
      </c>
      <c r="Z70" s="123" t="s">
        <v>137</v>
      </c>
      <c r="AA70" s="124" t="s">
        <v>141</v>
      </c>
      <c r="AB70" s="123">
        <v>69.12</v>
      </c>
      <c r="AC70" s="131">
        <v>8</v>
      </c>
      <c r="AD70" s="132">
        <v>2</v>
      </c>
      <c r="AE70" s="133">
        <v>0</v>
      </c>
      <c r="AF70" s="133">
        <v>0</v>
      </c>
      <c r="AG70" s="132">
        <v>0.5</v>
      </c>
      <c r="AH70" s="132">
        <v>4.5999999999999996</v>
      </c>
      <c r="AI70" s="132">
        <v>0.8</v>
      </c>
      <c r="AJ70" s="132">
        <v>0</v>
      </c>
      <c r="AK70" s="132">
        <v>0</v>
      </c>
      <c r="AL70" s="132">
        <v>8.7200000000000006</v>
      </c>
      <c r="AM70" s="133">
        <v>0</v>
      </c>
      <c r="AN70" s="132">
        <v>0.36</v>
      </c>
      <c r="AO70" s="132">
        <v>0</v>
      </c>
      <c r="AP70" s="132">
        <v>0</v>
      </c>
      <c r="AQ70" s="132">
        <v>0</v>
      </c>
      <c r="AR70" s="132">
        <v>9.6</v>
      </c>
      <c r="AS70" s="133">
        <v>0</v>
      </c>
      <c r="AT70" s="133">
        <v>0</v>
      </c>
      <c r="AU70" s="133">
        <v>0</v>
      </c>
      <c r="AV70" s="132">
        <v>0</v>
      </c>
      <c r="AW70" s="133">
        <v>0</v>
      </c>
      <c r="AX70" s="132">
        <v>5.64</v>
      </c>
      <c r="AY70" s="132">
        <v>0</v>
      </c>
      <c r="AZ70" s="132">
        <v>0</v>
      </c>
      <c r="BA70" s="132">
        <v>26.4</v>
      </c>
      <c r="BB70" s="132">
        <v>0</v>
      </c>
      <c r="BC70" s="132">
        <v>2.5</v>
      </c>
      <c r="BD70" s="125">
        <v>160.68</v>
      </c>
      <c r="BE70" s="125">
        <v>160</v>
      </c>
      <c r="BF70" s="125">
        <v>160</v>
      </c>
      <c r="BG70" s="125">
        <v>0</v>
      </c>
      <c r="BH70" s="125">
        <v>0</v>
      </c>
      <c r="BI70" s="125">
        <v>0</v>
      </c>
      <c r="BJ70" s="125">
        <v>0.68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  <c r="BR70" s="125">
        <v>838.75</v>
      </c>
      <c r="BS70" s="125">
        <f t="shared" si="1"/>
        <v>1330.07</v>
      </c>
    </row>
    <row r="71" spans="1:71" s="115" customFormat="1" ht="17.25" customHeight="1">
      <c r="A71" s="123" t="s">
        <v>139</v>
      </c>
      <c r="B71" s="123" t="s">
        <v>212</v>
      </c>
      <c r="C71" s="123" t="s">
        <v>144</v>
      </c>
      <c r="D71" s="124" t="s">
        <v>147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212</v>
      </c>
      <c r="Z71" s="123" t="s">
        <v>144</v>
      </c>
      <c r="AA71" s="124" t="s">
        <v>147</v>
      </c>
      <c r="AB71" s="123">
        <v>0</v>
      </c>
      <c r="AC71" s="125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5">
        <v>0</v>
      </c>
      <c r="BE71" s="125">
        <v>0</v>
      </c>
      <c r="BF71" s="125">
        <v>0</v>
      </c>
      <c r="BG71" s="125">
        <v>0</v>
      </c>
      <c r="BH71" s="125">
        <v>0</v>
      </c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  <c r="BR71" s="125">
        <v>0</v>
      </c>
      <c r="BS71" s="125">
        <f t="shared" si="1"/>
        <v>0</v>
      </c>
    </row>
    <row r="72" spans="1:71" s="115" customFormat="1" ht="17.25" customHeight="1">
      <c r="A72" s="123" t="s">
        <v>139</v>
      </c>
      <c r="B72" s="123" t="s">
        <v>212</v>
      </c>
      <c r="C72" s="123" t="s">
        <v>155</v>
      </c>
      <c r="D72" s="124" t="s">
        <v>213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 t="s">
        <v>139</v>
      </c>
      <c r="Y72" s="123" t="s">
        <v>212</v>
      </c>
      <c r="Z72" s="123" t="s">
        <v>155</v>
      </c>
      <c r="AA72" s="124" t="s">
        <v>213</v>
      </c>
      <c r="AB72" s="123">
        <v>0</v>
      </c>
      <c r="AC72" s="125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5">
        <v>0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5">
        <v>0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  <c r="BR72" s="125">
        <v>22</v>
      </c>
      <c r="BS72" s="125">
        <f t="shared" ref="BS72:BS135" si="17">BR72+E72</f>
        <v>22</v>
      </c>
    </row>
    <row r="73" spans="1:71" s="115" customFormat="1" ht="17.25" customHeight="1">
      <c r="A73" s="123" t="s">
        <v>139</v>
      </c>
      <c r="B73" s="123" t="s">
        <v>212</v>
      </c>
      <c r="C73" s="123" t="s">
        <v>153</v>
      </c>
      <c r="D73" s="124" t="s">
        <v>214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212</v>
      </c>
      <c r="Z73" s="123" t="s">
        <v>153</v>
      </c>
      <c r="AA73" s="124" t="s">
        <v>214</v>
      </c>
      <c r="AB73" s="123">
        <v>0</v>
      </c>
      <c r="AC73" s="125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5">
        <v>0</v>
      </c>
      <c r="BE73" s="125">
        <v>0</v>
      </c>
      <c r="BF73" s="125">
        <v>0</v>
      </c>
      <c r="BG73" s="125">
        <v>0</v>
      </c>
      <c r="BH73" s="125">
        <v>0</v>
      </c>
      <c r="BI73" s="125">
        <v>0</v>
      </c>
      <c r="BJ73" s="125">
        <v>0</v>
      </c>
      <c r="BK73" s="125">
        <v>0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  <c r="BR73" s="125">
        <v>242</v>
      </c>
      <c r="BS73" s="125">
        <f t="shared" si="17"/>
        <v>242</v>
      </c>
    </row>
    <row r="74" spans="1:71" s="115" customFormat="1" ht="17.25" customHeight="1">
      <c r="A74" s="123"/>
      <c r="B74" s="123" t="s">
        <v>215</v>
      </c>
      <c r="C74" s="123"/>
      <c r="D74" s="124" t="s">
        <v>216</v>
      </c>
      <c r="E74" s="125">
        <v>248.97</v>
      </c>
      <c r="F74" s="125">
        <v>205.17</v>
      </c>
      <c r="G74" s="125">
        <v>120.85</v>
      </c>
      <c r="H74" s="125">
        <v>42.75</v>
      </c>
      <c r="I74" s="125">
        <v>42.75</v>
      </c>
      <c r="J74" s="125">
        <v>0</v>
      </c>
      <c r="K74" s="125">
        <v>0</v>
      </c>
      <c r="L74" s="125">
        <v>0</v>
      </c>
      <c r="M74" s="125">
        <v>10.07</v>
      </c>
      <c r="N74" s="125">
        <v>0</v>
      </c>
      <c r="O74" s="125">
        <v>31.5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/>
      <c r="Y74" s="123" t="s">
        <v>215</v>
      </c>
      <c r="Z74" s="123"/>
      <c r="AA74" s="124" t="s">
        <v>216</v>
      </c>
      <c r="AB74" s="123">
        <v>43.8</v>
      </c>
      <c r="AC74" s="125">
        <f>SUM(AC75:AC76)</f>
        <v>5</v>
      </c>
      <c r="AD74" s="125">
        <f t="shared" ref="AD74:BC74" si="18">SUM(AD75:AD76)</f>
        <v>0</v>
      </c>
      <c r="AE74" s="125">
        <f t="shared" si="18"/>
        <v>0</v>
      </c>
      <c r="AF74" s="125">
        <f t="shared" si="18"/>
        <v>0</v>
      </c>
      <c r="AG74" s="125">
        <f t="shared" si="18"/>
        <v>0</v>
      </c>
      <c r="AH74" s="125">
        <f t="shared" si="18"/>
        <v>1.5</v>
      </c>
      <c r="AI74" s="125">
        <f t="shared" si="18"/>
        <v>0.5</v>
      </c>
      <c r="AJ74" s="125">
        <f t="shared" si="18"/>
        <v>0</v>
      </c>
      <c r="AK74" s="125">
        <f t="shared" si="18"/>
        <v>0</v>
      </c>
      <c r="AL74" s="125">
        <f t="shared" si="18"/>
        <v>5</v>
      </c>
      <c r="AM74" s="125">
        <f t="shared" si="18"/>
        <v>0</v>
      </c>
      <c r="AN74" s="125">
        <f t="shared" si="18"/>
        <v>0.5</v>
      </c>
      <c r="AO74" s="125">
        <f t="shared" si="18"/>
        <v>0</v>
      </c>
      <c r="AP74" s="125">
        <f t="shared" si="18"/>
        <v>1</v>
      </c>
      <c r="AQ74" s="125">
        <f t="shared" si="18"/>
        <v>1.64</v>
      </c>
      <c r="AR74" s="125">
        <f t="shared" si="18"/>
        <v>5.5</v>
      </c>
      <c r="AS74" s="125">
        <f t="shared" si="18"/>
        <v>0</v>
      </c>
      <c r="AT74" s="125">
        <f t="shared" si="18"/>
        <v>0</v>
      </c>
      <c r="AU74" s="125">
        <f t="shared" si="18"/>
        <v>0</v>
      </c>
      <c r="AV74" s="125">
        <f t="shared" si="18"/>
        <v>0.5</v>
      </c>
      <c r="AW74" s="125">
        <f t="shared" si="18"/>
        <v>0</v>
      </c>
      <c r="AX74" s="125">
        <f t="shared" si="18"/>
        <v>7</v>
      </c>
      <c r="AY74" s="125">
        <f t="shared" si="18"/>
        <v>0.5</v>
      </c>
      <c r="AZ74" s="125">
        <f t="shared" si="18"/>
        <v>2</v>
      </c>
      <c r="BA74" s="125">
        <f t="shared" si="18"/>
        <v>12.88</v>
      </c>
      <c r="BB74" s="125">
        <f t="shared" si="18"/>
        <v>0</v>
      </c>
      <c r="BC74" s="125">
        <f t="shared" si="18"/>
        <v>0.28000000000000003</v>
      </c>
      <c r="BD74" s="125">
        <v>0</v>
      </c>
      <c r="BE74" s="125">
        <v>0</v>
      </c>
      <c r="BF74" s="125">
        <v>0</v>
      </c>
      <c r="BG74" s="125">
        <v>0</v>
      </c>
      <c r="BH74" s="125">
        <v>0</v>
      </c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  <c r="BR74" s="125">
        <v>1016</v>
      </c>
      <c r="BS74" s="125">
        <f t="shared" si="17"/>
        <v>1264.97</v>
      </c>
    </row>
    <row r="75" spans="1:71" s="115" customFormat="1" ht="17.25" customHeight="1">
      <c r="A75" s="123" t="s">
        <v>139</v>
      </c>
      <c r="B75" s="123" t="s">
        <v>217</v>
      </c>
      <c r="C75" s="123" t="s">
        <v>137</v>
      </c>
      <c r="D75" s="124" t="s">
        <v>141</v>
      </c>
      <c r="E75" s="125">
        <v>151.97999999999999</v>
      </c>
      <c r="F75" s="125">
        <v>119.46</v>
      </c>
      <c r="G75" s="125">
        <v>70.81</v>
      </c>
      <c r="H75" s="125">
        <v>42.75</v>
      </c>
      <c r="I75" s="125">
        <v>42.75</v>
      </c>
      <c r="J75" s="125">
        <v>0</v>
      </c>
      <c r="K75" s="125">
        <v>0</v>
      </c>
      <c r="L75" s="125">
        <v>0</v>
      </c>
      <c r="M75" s="125">
        <v>5.9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 t="s">
        <v>139</v>
      </c>
      <c r="Y75" s="123" t="s">
        <v>217</v>
      </c>
      <c r="Z75" s="123" t="s">
        <v>137</v>
      </c>
      <c r="AA75" s="124" t="s">
        <v>141</v>
      </c>
      <c r="AB75" s="123">
        <v>32.520000000000003</v>
      </c>
      <c r="AC75" s="131">
        <v>2</v>
      </c>
      <c r="AD75" s="132">
        <v>0</v>
      </c>
      <c r="AE75" s="133">
        <v>0</v>
      </c>
      <c r="AF75" s="133">
        <v>0</v>
      </c>
      <c r="AG75" s="132">
        <v>0</v>
      </c>
      <c r="AH75" s="132">
        <v>0.5</v>
      </c>
      <c r="AI75" s="132">
        <v>0.5</v>
      </c>
      <c r="AJ75" s="132">
        <v>0</v>
      </c>
      <c r="AK75" s="132">
        <v>0</v>
      </c>
      <c r="AL75" s="132">
        <v>3</v>
      </c>
      <c r="AM75" s="133">
        <v>0</v>
      </c>
      <c r="AN75" s="132">
        <v>0.5</v>
      </c>
      <c r="AO75" s="132">
        <v>0</v>
      </c>
      <c r="AP75" s="132">
        <v>1</v>
      </c>
      <c r="AQ75" s="132">
        <v>1.64</v>
      </c>
      <c r="AR75" s="132">
        <v>5.5</v>
      </c>
      <c r="AS75" s="133">
        <v>0</v>
      </c>
      <c r="AT75" s="133">
        <v>0</v>
      </c>
      <c r="AU75" s="133">
        <v>0</v>
      </c>
      <c r="AV75" s="132">
        <v>0.5</v>
      </c>
      <c r="AW75" s="133">
        <v>0</v>
      </c>
      <c r="AX75" s="132">
        <v>4</v>
      </c>
      <c r="AY75" s="132">
        <v>0.5</v>
      </c>
      <c r="AZ75" s="132">
        <v>0</v>
      </c>
      <c r="BA75" s="132">
        <v>12.88</v>
      </c>
      <c r="BB75" s="132">
        <v>0</v>
      </c>
      <c r="BC75" s="132">
        <v>0</v>
      </c>
      <c r="BD75" s="125">
        <v>0</v>
      </c>
      <c r="BE75" s="125">
        <v>0</v>
      </c>
      <c r="BF75" s="125">
        <v>0</v>
      </c>
      <c r="BG75" s="125">
        <v>0</v>
      </c>
      <c r="BH75" s="125">
        <v>0</v>
      </c>
      <c r="BI75" s="125">
        <v>0</v>
      </c>
      <c r="BJ75" s="125">
        <v>0</v>
      </c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  <c r="BR75" s="125">
        <v>789</v>
      </c>
      <c r="BS75" s="125">
        <f t="shared" si="17"/>
        <v>940.98</v>
      </c>
    </row>
    <row r="76" spans="1:71" s="115" customFormat="1" ht="17.25" customHeight="1">
      <c r="A76" s="123" t="s">
        <v>139</v>
      </c>
      <c r="B76" s="123" t="s">
        <v>217</v>
      </c>
      <c r="C76" s="123" t="s">
        <v>142</v>
      </c>
      <c r="D76" s="124" t="s">
        <v>143</v>
      </c>
      <c r="E76" s="125">
        <v>96.99</v>
      </c>
      <c r="F76" s="125">
        <v>85.71</v>
      </c>
      <c r="G76" s="125">
        <v>50.04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4.17</v>
      </c>
      <c r="N76" s="125">
        <v>0</v>
      </c>
      <c r="O76" s="125">
        <v>31.5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217</v>
      </c>
      <c r="Z76" s="123" t="s">
        <v>142</v>
      </c>
      <c r="AA76" s="124" t="s">
        <v>143</v>
      </c>
      <c r="AB76" s="123">
        <v>11.28</v>
      </c>
      <c r="AC76" s="131">
        <v>3</v>
      </c>
      <c r="AD76" s="132">
        <v>0</v>
      </c>
      <c r="AE76" s="133">
        <v>0</v>
      </c>
      <c r="AF76" s="133">
        <v>0</v>
      </c>
      <c r="AG76" s="132">
        <v>0</v>
      </c>
      <c r="AH76" s="132">
        <v>1</v>
      </c>
      <c r="AI76" s="132">
        <v>0</v>
      </c>
      <c r="AJ76" s="132">
        <v>0</v>
      </c>
      <c r="AK76" s="132">
        <v>0</v>
      </c>
      <c r="AL76" s="132">
        <v>2</v>
      </c>
      <c r="AM76" s="133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3">
        <v>0</v>
      </c>
      <c r="AT76" s="133">
        <v>0</v>
      </c>
      <c r="AU76" s="133">
        <v>0</v>
      </c>
      <c r="AV76" s="132">
        <v>0</v>
      </c>
      <c r="AW76" s="133">
        <v>0</v>
      </c>
      <c r="AX76" s="132">
        <v>3</v>
      </c>
      <c r="AY76" s="132">
        <v>0</v>
      </c>
      <c r="AZ76" s="132">
        <v>2</v>
      </c>
      <c r="BA76" s="132">
        <v>0</v>
      </c>
      <c r="BB76" s="132">
        <v>0</v>
      </c>
      <c r="BC76" s="132">
        <v>0.28000000000000003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5">
        <v>0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227</v>
      </c>
      <c r="BS76" s="125">
        <f t="shared" si="17"/>
        <v>323.99</v>
      </c>
    </row>
    <row r="77" spans="1:71" s="115" customFormat="1" ht="17.25" customHeight="1">
      <c r="A77" s="123"/>
      <c r="B77" s="123" t="s">
        <v>218</v>
      </c>
      <c r="C77" s="123"/>
      <c r="D77" s="124" t="s">
        <v>219</v>
      </c>
      <c r="E77" s="125">
        <v>100.13</v>
      </c>
      <c r="F77" s="125">
        <v>78.5</v>
      </c>
      <c r="G77" s="125">
        <v>47.53</v>
      </c>
      <c r="H77" s="125">
        <v>27</v>
      </c>
      <c r="I77" s="125">
        <v>27</v>
      </c>
      <c r="J77" s="125">
        <v>0</v>
      </c>
      <c r="K77" s="125">
        <v>0</v>
      </c>
      <c r="L77" s="125">
        <v>0</v>
      </c>
      <c r="M77" s="125">
        <v>3.96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/>
      <c r="Y77" s="123" t="s">
        <v>218</v>
      </c>
      <c r="Z77" s="123"/>
      <c r="AA77" s="124" t="s">
        <v>219</v>
      </c>
      <c r="AB77" s="123">
        <v>21.12</v>
      </c>
      <c r="AC77" s="125">
        <f>SUM(AC78:AC80)</f>
        <v>0.3</v>
      </c>
      <c r="AD77" s="125">
        <f t="shared" ref="AD77:BC77" si="19">SUM(AD78:AD80)</f>
        <v>0.38</v>
      </c>
      <c r="AE77" s="125">
        <f t="shared" si="19"/>
        <v>0</v>
      </c>
      <c r="AF77" s="125">
        <f t="shared" si="19"/>
        <v>0</v>
      </c>
      <c r="AG77" s="125">
        <f t="shared" si="19"/>
        <v>0</v>
      </c>
      <c r="AH77" s="125">
        <f t="shared" si="19"/>
        <v>1</v>
      </c>
      <c r="AI77" s="125">
        <f t="shared" si="19"/>
        <v>0</v>
      </c>
      <c r="AJ77" s="125">
        <f t="shared" si="19"/>
        <v>0</v>
      </c>
      <c r="AK77" s="125">
        <f t="shared" si="19"/>
        <v>0</v>
      </c>
      <c r="AL77" s="125">
        <f t="shared" si="19"/>
        <v>3.62</v>
      </c>
      <c r="AM77" s="125">
        <f t="shared" si="19"/>
        <v>0</v>
      </c>
      <c r="AN77" s="125">
        <f t="shared" si="19"/>
        <v>0</v>
      </c>
      <c r="AO77" s="125">
        <f t="shared" si="19"/>
        <v>0</v>
      </c>
      <c r="AP77" s="125">
        <f t="shared" si="19"/>
        <v>0</v>
      </c>
      <c r="AQ77" s="125">
        <f t="shared" si="19"/>
        <v>0</v>
      </c>
      <c r="AR77" s="125">
        <f t="shared" si="19"/>
        <v>2</v>
      </c>
      <c r="AS77" s="125">
        <f t="shared" si="19"/>
        <v>0</v>
      </c>
      <c r="AT77" s="125">
        <f t="shared" si="19"/>
        <v>0</v>
      </c>
      <c r="AU77" s="125">
        <f t="shared" si="19"/>
        <v>0</v>
      </c>
      <c r="AV77" s="125">
        <f t="shared" si="19"/>
        <v>0</v>
      </c>
      <c r="AW77" s="125">
        <f t="shared" si="19"/>
        <v>0</v>
      </c>
      <c r="AX77" s="125">
        <f t="shared" si="19"/>
        <v>3</v>
      </c>
      <c r="AY77" s="125">
        <f t="shared" si="19"/>
        <v>0</v>
      </c>
      <c r="AZ77" s="125">
        <f t="shared" si="19"/>
        <v>0</v>
      </c>
      <c r="BA77" s="125">
        <f t="shared" si="19"/>
        <v>9.02</v>
      </c>
      <c r="BB77" s="125">
        <f t="shared" si="19"/>
        <v>0</v>
      </c>
      <c r="BC77" s="125">
        <f t="shared" si="19"/>
        <v>1.8</v>
      </c>
      <c r="BD77" s="125">
        <v>0.51</v>
      </c>
      <c r="BE77" s="125">
        <v>0</v>
      </c>
      <c r="BF77" s="125">
        <v>0</v>
      </c>
      <c r="BG77" s="125">
        <v>0</v>
      </c>
      <c r="BH77" s="125">
        <v>0</v>
      </c>
      <c r="BI77" s="125">
        <v>0</v>
      </c>
      <c r="BJ77" s="125">
        <v>0.51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  <c r="BR77" s="125">
        <v>188</v>
      </c>
      <c r="BS77" s="125">
        <f t="shared" si="17"/>
        <v>288.13</v>
      </c>
    </row>
    <row r="78" spans="1:71" s="115" customFormat="1" ht="17.25" customHeight="1">
      <c r="A78" s="123" t="s">
        <v>139</v>
      </c>
      <c r="B78" s="123" t="s">
        <v>220</v>
      </c>
      <c r="C78" s="123" t="s">
        <v>137</v>
      </c>
      <c r="D78" s="124" t="s">
        <v>141</v>
      </c>
      <c r="E78" s="125">
        <v>87.19</v>
      </c>
      <c r="F78" s="125">
        <v>68.8</v>
      </c>
      <c r="G78" s="125">
        <v>42.74</v>
      </c>
      <c r="H78" s="125">
        <v>22.5</v>
      </c>
      <c r="I78" s="125">
        <v>22.5</v>
      </c>
      <c r="J78" s="125">
        <v>0</v>
      </c>
      <c r="K78" s="125">
        <v>0</v>
      </c>
      <c r="L78" s="125">
        <v>0</v>
      </c>
      <c r="M78" s="125">
        <v>3.56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220</v>
      </c>
      <c r="Z78" s="123" t="s">
        <v>137</v>
      </c>
      <c r="AA78" s="124" t="s">
        <v>141</v>
      </c>
      <c r="AB78" s="123">
        <v>17.88</v>
      </c>
      <c r="AC78" s="131">
        <v>0</v>
      </c>
      <c r="AD78" s="132">
        <v>0</v>
      </c>
      <c r="AE78" s="133">
        <v>0</v>
      </c>
      <c r="AF78" s="133">
        <v>0</v>
      </c>
      <c r="AG78" s="132">
        <v>0</v>
      </c>
      <c r="AH78" s="132">
        <v>1</v>
      </c>
      <c r="AI78" s="132">
        <v>0</v>
      </c>
      <c r="AJ78" s="132">
        <v>0</v>
      </c>
      <c r="AK78" s="132">
        <v>0</v>
      </c>
      <c r="AL78" s="132">
        <v>2.38</v>
      </c>
      <c r="AM78" s="133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2</v>
      </c>
      <c r="AS78" s="133">
        <v>0</v>
      </c>
      <c r="AT78" s="133">
        <v>0</v>
      </c>
      <c r="AU78" s="133">
        <v>0</v>
      </c>
      <c r="AV78" s="132">
        <v>0</v>
      </c>
      <c r="AW78" s="133">
        <v>0</v>
      </c>
      <c r="AX78" s="132">
        <v>3</v>
      </c>
      <c r="AY78" s="132">
        <v>0</v>
      </c>
      <c r="AZ78" s="132">
        <v>0</v>
      </c>
      <c r="BA78" s="132">
        <v>7.7</v>
      </c>
      <c r="BB78" s="132">
        <v>0</v>
      </c>
      <c r="BC78" s="132">
        <v>1.8</v>
      </c>
      <c r="BD78" s="125">
        <v>0.51</v>
      </c>
      <c r="BE78" s="125">
        <v>0</v>
      </c>
      <c r="BF78" s="125">
        <v>0</v>
      </c>
      <c r="BG78" s="125">
        <v>0</v>
      </c>
      <c r="BH78" s="125">
        <v>0</v>
      </c>
      <c r="BI78" s="125">
        <v>0</v>
      </c>
      <c r="BJ78" s="125">
        <v>0.51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  <c r="BR78" s="125">
        <v>144</v>
      </c>
      <c r="BS78" s="125">
        <f t="shared" si="17"/>
        <v>231.19</v>
      </c>
    </row>
    <row r="79" spans="1:71" s="115" customFormat="1" ht="17.25" customHeight="1">
      <c r="A79" s="123" t="s">
        <v>139</v>
      </c>
      <c r="B79" s="123" t="s">
        <v>220</v>
      </c>
      <c r="C79" s="123" t="s">
        <v>155</v>
      </c>
      <c r="D79" s="124" t="s">
        <v>221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220</v>
      </c>
      <c r="Z79" s="123" t="s">
        <v>155</v>
      </c>
      <c r="AA79" s="124" t="s">
        <v>221</v>
      </c>
      <c r="AB79" s="123">
        <v>0</v>
      </c>
      <c r="AC79" s="125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5">
        <v>0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  <c r="BR79" s="125">
        <v>0</v>
      </c>
      <c r="BS79" s="125">
        <f t="shared" si="17"/>
        <v>0</v>
      </c>
    </row>
    <row r="80" spans="1:71" s="115" customFormat="1" ht="17.25" customHeight="1">
      <c r="A80" s="123" t="s">
        <v>139</v>
      </c>
      <c r="B80" s="123" t="s">
        <v>220</v>
      </c>
      <c r="C80" s="123" t="s">
        <v>159</v>
      </c>
      <c r="D80" s="124" t="s">
        <v>222</v>
      </c>
      <c r="E80" s="125">
        <v>12.93</v>
      </c>
      <c r="F80" s="125">
        <v>9.69</v>
      </c>
      <c r="G80" s="125">
        <v>4.79</v>
      </c>
      <c r="H80" s="125">
        <v>4.5</v>
      </c>
      <c r="I80" s="125">
        <v>4.5</v>
      </c>
      <c r="J80" s="125">
        <v>0</v>
      </c>
      <c r="K80" s="125">
        <v>0</v>
      </c>
      <c r="L80" s="125">
        <v>0</v>
      </c>
      <c r="M80" s="125">
        <v>0.4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220</v>
      </c>
      <c r="Z80" s="123" t="s">
        <v>159</v>
      </c>
      <c r="AA80" s="124" t="s">
        <v>222</v>
      </c>
      <c r="AB80" s="123">
        <v>3.24</v>
      </c>
      <c r="AC80" s="131">
        <v>0.3</v>
      </c>
      <c r="AD80" s="132">
        <v>0.38</v>
      </c>
      <c r="AE80" s="133">
        <v>0</v>
      </c>
      <c r="AF80" s="133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1.24</v>
      </c>
      <c r="AM80" s="133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3">
        <v>0</v>
      </c>
      <c r="AT80" s="133">
        <v>0</v>
      </c>
      <c r="AU80" s="133">
        <v>0</v>
      </c>
      <c r="AV80" s="132">
        <v>0</v>
      </c>
      <c r="AW80" s="133">
        <v>0</v>
      </c>
      <c r="AX80" s="132">
        <v>0</v>
      </c>
      <c r="AY80" s="132">
        <v>0</v>
      </c>
      <c r="AZ80" s="132">
        <v>0</v>
      </c>
      <c r="BA80" s="132">
        <v>1.32</v>
      </c>
      <c r="BB80" s="132">
        <v>0</v>
      </c>
      <c r="BC80" s="132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  <c r="BR80" s="125">
        <v>44</v>
      </c>
      <c r="BS80" s="125">
        <f t="shared" si="17"/>
        <v>56.93</v>
      </c>
    </row>
    <row r="81" spans="1:71" s="115" customFormat="1" ht="17.25" customHeight="1">
      <c r="A81" s="123"/>
      <c r="B81" s="123" t="s">
        <v>223</v>
      </c>
      <c r="C81" s="123"/>
      <c r="D81" s="124" t="s">
        <v>224</v>
      </c>
      <c r="E81" s="125">
        <v>32.71</v>
      </c>
      <c r="F81" s="125">
        <v>23.8</v>
      </c>
      <c r="G81" s="125">
        <v>13.66</v>
      </c>
      <c r="H81" s="125">
        <v>9</v>
      </c>
      <c r="I81" s="125">
        <v>9</v>
      </c>
      <c r="J81" s="125">
        <v>0</v>
      </c>
      <c r="K81" s="125">
        <v>0</v>
      </c>
      <c r="L81" s="125">
        <v>0</v>
      </c>
      <c r="M81" s="125">
        <v>1.1399999999999999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/>
      <c r="Y81" s="123" t="s">
        <v>223</v>
      </c>
      <c r="Z81" s="123"/>
      <c r="AA81" s="124" t="s">
        <v>224</v>
      </c>
      <c r="AB81" s="123">
        <v>7.48</v>
      </c>
      <c r="AC81" s="125">
        <f>SUM(AC82:AC83)</f>
        <v>2</v>
      </c>
      <c r="AD81" s="125">
        <f t="shared" ref="AD81:BC81" si="20">SUM(AD82:AD83)</f>
        <v>0.5</v>
      </c>
      <c r="AE81" s="125">
        <f t="shared" si="20"/>
        <v>0</v>
      </c>
      <c r="AF81" s="125">
        <f t="shared" si="20"/>
        <v>0</v>
      </c>
      <c r="AG81" s="125">
        <f t="shared" si="20"/>
        <v>0.14000000000000001</v>
      </c>
      <c r="AH81" s="125">
        <f t="shared" si="20"/>
        <v>0.1</v>
      </c>
      <c r="AI81" s="125">
        <f t="shared" si="20"/>
        <v>0.2</v>
      </c>
      <c r="AJ81" s="125">
        <f t="shared" si="20"/>
        <v>0</v>
      </c>
      <c r="AK81" s="125">
        <f t="shared" si="20"/>
        <v>0</v>
      </c>
      <c r="AL81" s="125">
        <f t="shared" si="20"/>
        <v>0.4</v>
      </c>
      <c r="AM81" s="125">
        <f t="shared" si="20"/>
        <v>0</v>
      </c>
      <c r="AN81" s="125">
        <f t="shared" si="20"/>
        <v>0</v>
      </c>
      <c r="AO81" s="125">
        <f t="shared" si="20"/>
        <v>0</v>
      </c>
      <c r="AP81" s="125">
        <f t="shared" si="20"/>
        <v>0</v>
      </c>
      <c r="AQ81" s="125">
        <f t="shared" si="20"/>
        <v>0</v>
      </c>
      <c r="AR81" s="125">
        <f t="shared" si="20"/>
        <v>1</v>
      </c>
      <c r="AS81" s="125">
        <f t="shared" si="20"/>
        <v>0</v>
      </c>
      <c r="AT81" s="125">
        <f t="shared" si="20"/>
        <v>0</v>
      </c>
      <c r="AU81" s="125">
        <f t="shared" si="20"/>
        <v>0</v>
      </c>
      <c r="AV81" s="125">
        <f t="shared" si="20"/>
        <v>0</v>
      </c>
      <c r="AW81" s="125">
        <f t="shared" si="20"/>
        <v>0</v>
      </c>
      <c r="AX81" s="125">
        <f t="shared" si="20"/>
        <v>0</v>
      </c>
      <c r="AY81" s="125">
        <f t="shared" si="20"/>
        <v>0</v>
      </c>
      <c r="AZ81" s="125">
        <f t="shared" si="20"/>
        <v>0</v>
      </c>
      <c r="BA81" s="125">
        <f t="shared" si="20"/>
        <v>2.64</v>
      </c>
      <c r="BB81" s="125">
        <f t="shared" si="20"/>
        <v>0</v>
      </c>
      <c r="BC81" s="125">
        <f t="shared" si="20"/>
        <v>0.5</v>
      </c>
      <c r="BD81" s="125">
        <v>1.43</v>
      </c>
      <c r="BE81" s="125">
        <v>0</v>
      </c>
      <c r="BF81" s="125">
        <v>0</v>
      </c>
      <c r="BG81" s="125">
        <v>0</v>
      </c>
      <c r="BH81" s="125">
        <v>0</v>
      </c>
      <c r="BI81" s="125">
        <v>0</v>
      </c>
      <c r="BJ81" s="125">
        <v>1.43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  <c r="BR81" s="125">
        <v>54</v>
      </c>
      <c r="BS81" s="125">
        <f t="shared" si="17"/>
        <v>86.71</v>
      </c>
    </row>
    <row r="82" spans="1:71" s="115" customFormat="1" ht="17.25" customHeight="1">
      <c r="A82" s="123" t="s">
        <v>139</v>
      </c>
      <c r="B82" s="123" t="s">
        <v>225</v>
      </c>
      <c r="C82" s="123" t="s">
        <v>137</v>
      </c>
      <c r="D82" s="124" t="s">
        <v>141</v>
      </c>
      <c r="E82" s="125">
        <v>32.71</v>
      </c>
      <c r="F82" s="125">
        <v>23.8</v>
      </c>
      <c r="G82" s="125">
        <v>13.66</v>
      </c>
      <c r="H82" s="125">
        <v>9</v>
      </c>
      <c r="I82" s="125">
        <v>9</v>
      </c>
      <c r="J82" s="125">
        <v>0</v>
      </c>
      <c r="K82" s="125">
        <v>0</v>
      </c>
      <c r="L82" s="125">
        <v>0</v>
      </c>
      <c r="M82" s="125">
        <v>1.1399999999999999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225</v>
      </c>
      <c r="Z82" s="123" t="s">
        <v>137</v>
      </c>
      <c r="AA82" s="124" t="s">
        <v>141</v>
      </c>
      <c r="AB82" s="123">
        <v>7.48</v>
      </c>
      <c r="AC82" s="131">
        <v>2</v>
      </c>
      <c r="AD82" s="132">
        <v>0.5</v>
      </c>
      <c r="AE82" s="133">
        <v>0</v>
      </c>
      <c r="AF82" s="133">
        <v>0</v>
      </c>
      <c r="AG82" s="132">
        <v>0.14000000000000001</v>
      </c>
      <c r="AH82" s="132">
        <v>0.1</v>
      </c>
      <c r="AI82" s="132">
        <v>0.2</v>
      </c>
      <c r="AJ82" s="132">
        <v>0</v>
      </c>
      <c r="AK82" s="132">
        <v>0</v>
      </c>
      <c r="AL82" s="132">
        <v>0.4</v>
      </c>
      <c r="AM82" s="133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1</v>
      </c>
      <c r="AS82" s="133">
        <v>0</v>
      </c>
      <c r="AT82" s="133">
        <v>0</v>
      </c>
      <c r="AU82" s="133">
        <v>0</v>
      </c>
      <c r="AV82" s="132">
        <v>0</v>
      </c>
      <c r="AW82" s="133">
        <v>0</v>
      </c>
      <c r="AX82" s="132">
        <v>0</v>
      </c>
      <c r="AY82" s="132">
        <v>0</v>
      </c>
      <c r="AZ82" s="132">
        <v>0</v>
      </c>
      <c r="BA82" s="132">
        <v>2.64</v>
      </c>
      <c r="BB82" s="132">
        <v>0</v>
      </c>
      <c r="BC82" s="132">
        <v>0.5</v>
      </c>
      <c r="BD82" s="125">
        <v>1.43</v>
      </c>
      <c r="BE82" s="125">
        <v>0</v>
      </c>
      <c r="BF82" s="125">
        <v>0</v>
      </c>
      <c r="BG82" s="125">
        <v>0</v>
      </c>
      <c r="BH82" s="125">
        <v>0</v>
      </c>
      <c r="BI82" s="125">
        <v>0</v>
      </c>
      <c r="BJ82" s="125">
        <v>1.43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  <c r="BR82" s="125">
        <v>4</v>
      </c>
      <c r="BS82" s="125">
        <f t="shared" si="17"/>
        <v>36.71</v>
      </c>
    </row>
    <row r="83" spans="1:71" s="115" customFormat="1" ht="17.25" customHeight="1">
      <c r="A83" s="123" t="s">
        <v>139</v>
      </c>
      <c r="B83" s="123" t="s">
        <v>225</v>
      </c>
      <c r="C83" s="123" t="s">
        <v>142</v>
      </c>
      <c r="D83" s="124" t="s">
        <v>143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225</v>
      </c>
      <c r="Z83" s="123" t="s">
        <v>142</v>
      </c>
      <c r="AA83" s="124" t="s">
        <v>143</v>
      </c>
      <c r="AB83" s="123">
        <v>0</v>
      </c>
      <c r="AC83" s="125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5">
        <v>0</v>
      </c>
      <c r="BE83" s="125">
        <v>0</v>
      </c>
      <c r="BF83" s="125">
        <v>0</v>
      </c>
      <c r="BG83" s="125">
        <v>0</v>
      </c>
      <c r="BH83" s="125">
        <v>0</v>
      </c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  <c r="BR83" s="125">
        <v>50</v>
      </c>
      <c r="BS83" s="125">
        <f t="shared" si="17"/>
        <v>50</v>
      </c>
    </row>
    <row r="84" spans="1:71" s="115" customFormat="1" ht="17.25" customHeight="1">
      <c r="A84" s="123"/>
      <c r="B84" s="123" t="s">
        <v>226</v>
      </c>
      <c r="C84" s="123"/>
      <c r="D84" s="124" t="s">
        <v>227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3"/>
      <c r="Y84" s="123" t="s">
        <v>226</v>
      </c>
      <c r="Z84" s="123"/>
      <c r="AA84" s="124" t="s">
        <v>227</v>
      </c>
      <c r="AB84" s="123">
        <v>0</v>
      </c>
      <c r="AC84" s="125">
        <f>AC85</f>
        <v>0</v>
      </c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5">
        <v>0</v>
      </c>
      <c r="BE84" s="125">
        <v>0</v>
      </c>
      <c r="BF84" s="125">
        <v>0</v>
      </c>
      <c r="BG84" s="125">
        <v>0</v>
      </c>
      <c r="BH84" s="125">
        <v>0</v>
      </c>
      <c r="BI84" s="125">
        <v>0</v>
      </c>
      <c r="BJ84" s="125">
        <v>0</v>
      </c>
      <c r="BK84" s="125">
        <v>0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  <c r="BR84" s="125">
        <v>129.6</v>
      </c>
      <c r="BS84" s="125">
        <f t="shared" si="17"/>
        <v>129.6</v>
      </c>
    </row>
    <row r="85" spans="1:71" s="115" customFormat="1" ht="17.25" customHeight="1">
      <c r="A85" s="123" t="s">
        <v>139</v>
      </c>
      <c r="B85" s="123" t="s">
        <v>228</v>
      </c>
      <c r="C85" s="123" t="s">
        <v>137</v>
      </c>
      <c r="D85" s="124" t="s">
        <v>141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 t="s">
        <v>139</v>
      </c>
      <c r="Y85" s="123" t="s">
        <v>228</v>
      </c>
      <c r="Z85" s="123" t="s">
        <v>137</v>
      </c>
      <c r="AA85" s="124" t="s">
        <v>141</v>
      </c>
      <c r="AB85" s="123">
        <v>0</v>
      </c>
      <c r="AC85" s="125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5">
        <v>0</v>
      </c>
      <c r="BE85" s="125">
        <v>0</v>
      </c>
      <c r="BF85" s="125">
        <v>0</v>
      </c>
      <c r="BG85" s="125">
        <v>0</v>
      </c>
      <c r="BH85" s="125">
        <v>0</v>
      </c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  <c r="BR85" s="125">
        <v>129.6</v>
      </c>
      <c r="BS85" s="125">
        <f t="shared" si="17"/>
        <v>129.6</v>
      </c>
    </row>
    <row r="86" spans="1:71" s="115" customFormat="1" ht="17.25" customHeight="1">
      <c r="A86" s="123"/>
      <c r="B86" s="123" t="s">
        <v>229</v>
      </c>
      <c r="C86" s="123"/>
      <c r="D86" s="124" t="s">
        <v>230</v>
      </c>
      <c r="E86" s="125">
        <v>1854.14</v>
      </c>
      <c r="F86" s="125">
        <v>1199.22</v>
      </c>
      <c r="G86" s="125">
        <v>787.78</v>
      </c>
      <c r="H86" s="125">
        <v>314.77999999999997</v>
      </c>
      <c r="I86" s="125">
        <v>293.85000000000002</v>
      </c>
      <c r="J86" s="125">
        <v>20.93</v>
      </c>
      <c r="K86" s="125">
        <v>0</v>
      </c>
      <c r="L86" s="125">
        <v>0</v>
      </c>
      <c r="M86" s="125">
        <v>46.48</v>
      </c>
      <c r="N86" s="125">
        <v>0</v>
      </c>
      <c r="O86" s="125">
        <v>50.18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/>
      <c r="Y86" s="123" t="s">
        <v>229</v>
      </c>
      <c r="Z86" s="123"/>
      <c r="AA86" s="124" t="s">
        <v>230</v>
      </c>
      <c r="AB86" s="123">
        <v>645.49</v>
      </c>
      <c r="AC86" s="125">
        <f>SUM(AC87:AC95)</f>
        <v>10</v>
      </c>
      <c r="AD86" s="125">
        <f t="shared" ref="AD86:BC86" si="21">SUM(AD87:AD95)</f>
        <v>2.5</v>
      </c>
      <c r="AE86" s="125">
        <f t="shared" si="21"/>
        <v>0</v>
      </c>
      <c r="AF86" s="125">
        <f t="shared" si="21"/>
        <v>0</v>
      </c>
      <c r="AG86" s="125">
        <f t="shared" si="21"/>
        <v>3</v>
      </c>
      <c r="AH86" s="125">
        <f t="shared" si="21"/>
        <v>10</v>
      </c>
      <c r="AI86" s="125">
        <f t="shared" si="21"/>
        <v>2.5</v>
      </c>
      <c r="AJ86" s="125">
        <f t="shared" si="21"/>
        <v>0</v>
      </c>
      <c r="AK86" s="125">
        <f t="shared" si="21"/>
        <v>0</v>
      </c>
      <c r="AL86" s="125">
        <f t="shared" si="21"/>
        <v>33</v>
      </c>
      <c r="AM86" s="125">
        <f t="shared" si="21"/>
        <v>0</v>
      </c>
      <c r="AN86" s="125">
        <f t="shared" si="21"/>
        <v>69</v>
      </c>
      <c r="AO86" s="125">
        <f t="shared" si="21"/>
        <v>0</v>
      </c>
      <c r="AP86" s="125">
        <f t="shared" si="21"/>
        <v>0</v>
      </c>
      <c r="AQ86" s="125">
        <f t="shared" si="21"/>
        <v>0.6</v>
      </c>
      <c r="AR86" s="125">
        <f t="shared" si="21"/>
        <v>33</v>
      </c>
      <c r="AS86" s="125">
        <f t="shared" si="21"/>
        <v>0</v>
      </c>
      <c r="AT86" s="125">
        <f t="shared" si="21"/>
        <v>1.3</v>
      </c>
      <c r="AU86" s="125">
        <f t="shared" si="21"/>
        <v>0</v>
      </c>
      <c r="AV86" s="125">
        <f t="shared" si="21"/>
        <v>15</v>
      </c>
      <c r="AW86" s="125">
        <f t="shared" si="21"/>
        <v>0</v>
      </c>
      <c r="AX86" s="125">
        <f t="shared" si="21"/>
        <v>40</v>
      </c>
      <c r="AY86" s="125">
        <f t="shared" si="21"/>
        <v>20.52</v>
      </c>
      <c r="AZ86" s="125">
        <f t="shared" si="21"/>
        <v>35</v>
      </c>
      <c r="BA86" s="125">
        <f t="shared" si="21"/>
        <v>82.64</v>
      </c>
      <c r="BB86" s="125">
        <f t="shared" si="21"/>
        <v>60</v>
      </c>
      <c r="BC86" s="125">
        <f t="shared" si="21"/>
        <v>227.43</v>
      </c>
      <c r="BD86" s="125">
        <v>9.44</v>
      </c>
      <c r="BE86" s="125">
        <v>0</v>
      </c>
      <c r="BF86" s="125">
        <v>0</v>
      </c>
      <c r="BG86" s="125">
        <v>0</v>
      </c>
      <c r="BH86" s="125">
        <v>0</v>
      </c>
      <c r="BI86" s="125">
        <v>0</v>
      </c>
      <c r="BJ86" s="125">
        <v>9.44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  <c r="BR86" s="125">
        <v>671</v>
      </c>
      <c r="BS86" s="125">
        <f t="shared" si="17"/>
        <v>2525.14</v>
      </c>
    </row>
    <row r="87" spans="1:71" s="115" customFormat="1" ht="17.25" customHeight="1">
      <c r="A87" s="123" t="s">
        <v>139</v>
      </c>
      <c r="B87" s="123" t="s">
        <v>231</v>
      </c>
      <c r="C87" s="123" t="s">
        <v>137</v>
      </c>
      <c r="D87" s="124" t="s">
        <v>141</v>
      </c>
      <c r="E87" s="125">
        <v>1854.14</v>
      </c>
      <c r="F87" s="125">
        <v>1199.22</v>
      </c>
      <c r="G87" s="125">
        <v>787.78</v>
      </c>
      <c r="H87" s="125">
        <v>314.77999999999997</v>
      </c>
      <c r="I87" s="125">
        <v>293.85000000000002</v>
      </c>
      <c r="J87" s="125">
        <v>20.93</v>
      </c>
      <c r="K87" s="125">
        <v>0</v>
      </c>
      <c r="L87" s="125">
        <v>0</v>
      </c>
      <c r="M87" s="125">
        <v>46.48</v>
      </c>
      <c r="N87" s="125">
        <v>0</v>
      </c>
      <c r="O87" s="125">
        <v>50.18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3" t="s">
        <v>139</v>
      </c>
      <c r="Y87" s="123" t="s">
        <v>231</v>
      </c>
      <c r="Z87" s="123" t="s">
        <v>137</v>
      </c>
      <c r="AA87" s="124" t="s">
        <v>141</v>
      </c>
      <c r="AB87" s="123">
        <v>645.49</v>
      </c>
      <c r="AC87" s="131">
        <v>10</v>
      </c>
      <c r="AD87" s="132">
        <v>2.5</v>
      </c>
      <c r="AE87" s="133">
        <v>0</v>
      </c>
      <c r="AF87" s="133">
        <v>0</v>
      </c>
      <c r="AG87" s="132">
        <v>3</v>
      </c>
      <c r="AH87" s="132">
        <v>10</v>
      </c>
      <c r="AI87" s="132">
        <v>2.5</v>
      </c>
      <c r="AJ87" s="132">
        <v>0</v>
      </c>
      <c r="AK87" s="132">
        <v>0</v>
      </c>
      <c r="AL87" s="132">
        <v>33</v>
      </c>
      <c r="AM87" s="133">
        <v>0</v>
      </c>
      <c r="AN87" s="132">
        <v>69</v>
      </c>
      <c r="AO87" s="132">
        <v>0</v>
      </c>
      <c r="AP87" s="132">
        <v>0</v>
      </c>
      <c r="AQ87" s="132">
        <v>0.6</v>
      </c>
      <c r="AR87" s="132">
        <v>33</v>
      </c>
      <c r="AS87" s="133">
        <v>0</v>
      </c>
      <c r="AT87" s="133">
        <v>1.3</v>
      </c>
      <c r="AU87" s="133">
        <v>0</v>
      </c>
      <c r="AV87" s="132">
        <v>15</v>
      </c>
      <c r="AW87" s="133">
        <v>0</v>
      </c>
      <c r="AX87" s="132">
        <v>40</v>
      </c>
      <c r="AY87" s="132">
        <v>20.52</v>
      </c>
      <c r="AZ87" s="132">
        <v>35</v>
      </c>
      <c r="BA87" s="132">
        <v>82.64</v>
      </c>
      <c r="BB87" s="132">
        <v>60</v>
      </c>
      <c r="BC87" s="132">
        <v>227.43</v>
      </c>
      <c r="BD87" s="125">
        <v>9.44</v>
      </c>
      <c r="BE87" s="125">
        <v>0</v>
      </c>
      <c r="BF87" s="125">
        <v>0</v>
      </c>
      <c r="BG87" s="125">
        <v>0</v>
      </c>
      <c r="BH87" s="125">
        <v>0</v>
      </c>
      <c r="BI87" s="125">
        <v>0</v>
      </c>
      <c r="BJ87" s="125">
        <v>9.44</v>
      </c>
      <c r="BK87" s="125">
        <v>0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  <c r="BR87" s="125">
        <v>0</v>
      </c>
      <c r="BS87" s="125">
        <f t="shared" si="17"/>
        <v>1854.14</v>
      </c>
    </row>
    <row r="88" spans="1:71" s="115" customFormat="1" ht="17.25" customHeight="1">
      <c r="A88" s="123" t="s">
        <v>139</v>
      </c>
      <c r="B88" s="123" t="s">
        <v>231</v>
      </c>
      <c r="C88" s="123" t="s">
        <v>155</v>
      </c>
      <c r="D88" s="124" t="s">
        <v>232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3" t="s">
        <v>139</v>
      </c>
      <c r="Y88" s="123" t="s">
        <v>231</v>
      </c>
      <c r="Z88" s="123" t="s">
        <v>155</v>
      </c>
      <c r="AA88" s="124" t="s">
        <v>232</v>
      </c>
      <c r="AB88" s="123">
        <v>0</v>
      </c>
      <c r="AC88" s="125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5">
        <v>0</v>
      </c>
      <c r="BE88" s="125">
        <v>0</v>
      </c>
      <c r="BF88" s="125">
        <v>0</v>
      </c>
      <c r="BG88" s="125">
        <v>0</v>
      </c>
      <c r="BH88" s="125">
        <v>0</v>
      </c>
      <c r="BI88" s="125">
        <v>0</v>
      </c>
      <c r="BJ88" s="125">
        <v>0</v>
      </c>
      <c r="BK88" s="125">
        <v>0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  <c r="BR88" s="125">
        <v>218</v>
      </c>
      <c r="BS88" s="125">
        <f t="shared" si="17"/>
        <v>218</v>
      </c>
    </row>
    <row r="89" spans="1:71" s="115" customFormat="1" ht="17.25" customHeight="1">
      <c r="A89" s="123" t="s">
        <v>139</v>
      </c>
      <c r="B89" s="123" t="s">
        <v>231</v>
      </c>
      <c r="C89" s="123" t="s">
        <v>159</v>
      </c>
      <c r="D89" s="124" t="s">
        <v>233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139</v>
      </c>
      <c r="Y89" s="123" t="s">
        <v>231</v>
      </c>
      <c r="Z89" s="123" t="s">
        <v>159</v>
      </c>
      <c r="AA89" s="124" t="s">
        <v>233</v>
      </c>
      <c r="AB89" s="123">
        <v>0</v>
      </c>
      <c r="AC89" s="125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5">
        <v>0</v>
      </c>
      <c r="BE89" s="125">
        <v>0</v>
      </c>
      <c r="BF89" s="125">
        <v>0</v>
      </c>
      <c r="BG89" s="125">
        <v>0</v>
      </c>
      <c r="BH89" s="125">
        <v>0</v>
      </c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  <c r="BR89" s="125">
        <v>165</v>
      </c>
      <c r="BS89" s="125">
        <f t="shared" si="17"/>
        <v>165</v>
      </c>
    </row>
    <row r="90" spans="1:71" s="115" customFormat="1" ht="17.25" customHeight="1">
      <c r="A90" s="123" t="s">
        <v>139</v>
      </c>
      <c r="B90" s="123" t="s">
        <v>231</v>
      </c>
      <c r="C90" s="123" t="s">
        <v>151</v>
      </c>
      <c r="D90" s="124" t="s">
        <v>234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139</v>
      </c>
      <c r="Y90" s="123" t="s">
        <v>231</v>
      </c>
      <c r="Z90" s="123" t="s">
        <v>151</v>
      </c>
      <c r="AA90" s="124" t="s">
        <v>234</v>
      </c>
      <c r="AB90" s="123">
        <v>0</v>
      </c>
      <c r="AC90" s="125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5">
        <v>0</v>
      </c>
      <c r="BE90" s="125">
        <v>0</v>
      </c>
      <c r="BF90" s="125">
        <v>0</v>
      </c>
      <c r="BG90" s="125">
        <v>0</v>
      </c>
      <c r="BH90" s="125">
        <v>0</v>
      </c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  <c r="BR90" s="125">
        <v>8</v>
      </c>
      <c r="BS90" s="125">
        <f t="shared" si="17"/>
        <v>8</v>
      </c>
    </row>
    <row r="91" spans="1:71" s="115" customFormat="1" ht="17.25" customHeight="1">
      <c r="A91" s="123" t="s">
        <v>139</v>
      </c>
      <c r="B91" s="123" t="s">
        <v>231</v>
      </c>
      <c r="C91" s="123" t="s">
        <v>235</v>
      </c>
      <c r="D91" s="124" t="s">
        <v>236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139</v>
      </c>
      <c r="Y91" s="123" t="s">
        <v>231</v>
      </c>
      <c r="Z91" s="123" t="s">
        <v>235</v>
      </c>
      <c r="AA91" s="124" t="s">
        <v>236</v>
      </c>
      <c r="AB91" s="123">
        <v>0</v>
      </c>
      <c r="AC91" s="125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5">
        <v>0</v>
      </c>
      <c r="BE91" s="125">
        <v>0</v>
      </c>
      <c r="BF91" s="125">
        <v>0</v>
      </c>
      <c r="BG91" s="125">
        <v>0</v>
      </c>
      <c r="BH91" s="125">
        <v>0</v>
      </c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  <c r="BR91" s="125">
        <v>12</v>
      </c>
      <c r="BS91" s="125">
        <f t="shared" si="17"/>
        <v>12</v>
      </c>
    </row>
    <row r="92" spans="1:71" s="115" customFormat="1" ht="17.25" customHeight="1">
      <c r="A92" s="123" t="s">
        <v>139</v>
      </c>
      <c r="B92" s="123" t="s">
        <v>231</v>
      </c>
      <c r="C92" s="123" t="s">
        <v>237</v>
      </c>
      <c r="D92" s="124" t="s">
        <v>238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3" t="s">
        <v>139</v>
      </c>
      <c r="Y92" s="123" t="s">
        <v>231</v>
      </c>
      <c r="Z92" s="123" t="s">
        <v>237</v>
      </c>
      <c r="AA92" s="124" t="s">
        <v>238</v>
      </c>
      <c r="AB92" s="123">
        <v>0</v>
      </c>
      <c r="AC92" s="125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5">
        <v>0</v>
      </c>
      <c r="BE92" s="125">
        <v>0</v>
      </c>
      <c r="BF92" s="125">
        <v>0</v>
      </c>
      <c r="BG92" s="125">
        <v>0</v>
      </c>
      <c r="BH92" s="125">
        <v>0</v>
      </c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  <c r="BR92" s="125">
        <v>32</v>
      </c>
      <c r="BS92" s="125">
        <f t="shared" si="17"/>
        <v>32</v>
      </c>
    </row>
    <row r="93" spans="1:71" s="115" customFormat="1" ht="17.25" customHeight="1">
      <c r="A93" s="123" t="s">
        <v>139</v>
      </c>
      <c r="B93" s="123" t="s">
        <v>231</v>
      </c>
      <c r="C93" s="123" t="s">
        <v>239</v>
      </c>
      <c r="D93" s="124" t="s">
        <v>240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 t="s">
        <v>139</v>
      </c>
      <c r="Y93" s="123" t="s">
        <v>231</v>
      </c>
      <c r="Z93" s="123" t="s">
        <v>239</v>
      </c>
      <c r="AA93" s="124" t="s">
        <v>240</v>
      </c>
      <c r="AB93" s="123">
        <v>0</v>
      </c>
      <c r="AC93" s="125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5">
        <v>0</v>
      </c>
      <c r="BE93" s="125">
        <v>0</v>
      </c>
      <c r="BF93" s="125">
        <v>0</v>
      </c>
      <c r="BG93" s="125">
        <v>0</v>
      </c>
      <c r="BH93" s="125">
        <v>0</v>
      </c>
      <c r="BI93" s="125">
        <v>0</v>
      </c>
      <c r="BJ93" s="125">
        <v>0</v>
      </c>
      <c r="BK93" s="125">
        <v>0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  <c r="BR93" s="125">
        <v>39</v>
      </c>
      <c r="BS93" s="125">
        <f t="shared" si="17"/>
        <v>39</v>
      </c>
    </row>
    <row r="94" spans="1:71" s="115" customFormat="1" ht="17.25" customHeight="1">
      <c r="A94" s="123" t="s">
        <v>139</v>
      </c>
      <c r="B94" s="123" t="s">
        <v>231</v>
      </c>
      <c r="C94" s="123" t="s">
        <v>142</v>
      </c>
      <c r="D94" s="124" t="s">
        <v>143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139</v>
      </c>
      <c r="Y94" s="123" t="s">
        <v>231</v>
      </c>
      <c r="Z94" s="123" t="s">
        <v>142</v>
      </c>
      <c r="AA94" s="124" t="s">
        <v>143</v>
      </c>
      <c r="AB94" s="123">
        <v>0</v>
      </c>
      <c r="AC94" s="125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5">
        <v>0</v>
      </c>
      <c r="BE94" s="125">
        <v>0</v>
      </c>
      <c r="BF94" s="125">
        <v>0</v>
      </c>
      <c r="BG94" s="125">
        <v>0</v>
      </c>
      <c r="BH94" s="125">
        <v>0</v>
      </c>
      <c r="BI94" s="125">
        <v>0</v>
      </c>
      <c r="BJ94" s="125">
        <v>0</v>
      </c>
      <c r="BK94" s="125">
        <v>0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  <c r="BR94" s="125">
        <v>141</v>
      </c>
      <c r="BS94" s="125">
        <f t="shared" si="17"/>
        <v>141</v>
      </c>
    </row>
    <row r="95" spans="1:71" s="115" customFormat="1" ht="17.25" customHeight="1">
      <c r="A95" s="123" t="s">
        <v>139</v>
      </c>
      <c r="B95" s="123" t="s">
        <v>231</v>
      </c>
      <c r="C95" s="123" t="s">
        <v>153</v>
      </c>
      <c r="D95" s="124" t="s">
        <v>241</v>
      </c>
      <c r="E95" s="125">
        <v>0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139</v>
      </c>
      <c r="Y95" s="123" t="s">
        <v>231</v>
      </c>
      <c r="Z95" s="123" t="s">
        <v>153</v>
      </c>
      <c r="AA95" s="124" t="s">
        <v>241</v>
      </c>
      <c r="AB95" s="123">
        <v>0</v>
      </c>
      <c r="AC95" s="125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5">
        <v>0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56</v>
      </c>
      <c r="BS95" s="125">
        <f t="shared" si="17"/>
        <v>56</v>
      </c>
    </row>
    <row r="96" spans="1:71" s="115" customFormat="1" ht="17.25" customHeight="1">
      <c r="A96" s="123" t="s">
        <v>242</v>
      </c>
      <c r="B96" s="123"/>
      <c r="C96" s="123"/>
      <c r="D96" s="124" t="s">
        <v>243</v>
      </c>
      <c r="E96" s="125">
        <v>9861.0300000000007</v>
      </c>
      <c r="F96" s="125">
        <v>7629.55</v>
      </c>
      <c r="G96" s="125">
        <v>2070.85</v>
      </c>
      <c r="H96" s="125">
        <v>1735.94</v>
      </c>
      <c r="I96" s="125">
        <v>1076.4000000000001</v>
      </c>
      <c r="J96" s="125">
        <v>62.3</v>
      </c>
      <c r="K96" s="125">
        <v>0</v>
      </c>
      <c r="L96" s="125">
        <v>597.24</v>
      </c>
      <c r="M96" s="125">
        <v>172.57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3650.19</v>
      </c>
      <c r="X96" s="123" t="s">
        <v>242</v>
      </c>
      <c r="Y96" s="123"/>
      <c r="Z96" s="123"/>
      <c r="AA96" s="124" t="s">
        <v>243</v>
      </c>
      <c r="AB96" s="123">
        <v>2216.98</v>
      </c>
      <c r="AC96" s="125">
        <f>AC97+AC99+AC106</f>
        <v>238.16</v>
      </c>
      <c r="AD96" s="125">
        <f t="shared" ref="AD96:BC96" si="22">AD97+AD99+AD106</f>
        <v>32</v>
      </c>
      <c r="AE96" s="125">
        <f t="shared" si="22"/>
        <v>0</v>
      </c>
      <c r="AF96" s="125">
        <f t="shared" si="22"/>
        <v>0</v>
      </c>
      <c r="AG96" s="125">
        <f t="shared" si="22"/>
        <v>48</v>
      </c>
      <c r="AH96" s="125">
        <f t="shared" si="22"/>
        <v>134</v>
      </c>
      <c r="AI96" s="125">
        <f t="shared" si="22"/>
        <v>27</v>
      </c>
      <c r="AJ96" s="125">
        <f t="shared" si="22"/>
        <v>0</v>
      </c>
      <c r="AK96" s="125">
        <f t="shared" si="22"/>
        <v>126.5</v>
      </c>
      <c r="AL96" s="125">
        <f t="shared" si="22"/>
        <v>275</v>
      </c>
      <c r="AM96" s="125">
        <f t="shared" si="22"/>
        <v>0</v>
      </c>
      <c r="AN96" s="125">
        <f t="shared" si="22"/>
        <v>31.5</v>
      </c>
      <c r="AO96" s="125">
        <f t="shared" si="22"/>
        <v>25</v>
      </c>
      <c r="AP96" s="125">
        <f t="shared" si="22"/>
        <v>15</v>
      </c>
      <c r="AQ96" s="125">
        <f t="shared" si="22"/>
        <v>15.3</v>
      </c>
      <c r="AR96" s="125">
        <f t="shared" si="22"/>
        <v>44</v>
      </c>
      <c r="AS96" s="125">
        <f t="shared" si="22"/>
        <v>79</v>
      </c>
      <c r="AT96" s="125">
        <f t="shared" si="22"/>
        <v>70</v>
      </c>
      <c r="AU96" s="125">
        <f t="shared" si="22"/>
        <v>0</v>
      </c>
      <c r="AV96" s="125">
        <f t="shared" si="22"/>
        <v>70</v>
      </c>
      <c r="AW96" s="125">
        <f t="shared" si="22"/>
        <v>55</v>
      </c>
      <c r="AX96" s="125">
        <f t="shared" si="22"/>
        <v>181.5</v>
      </c>
      <c r="AY96" s="125">
        <f t="shared" si="22"/>
        <v>0</v>
      </c>
      <c r="AZ96" s="125">
        <f t="shared" si="22"/>
        <v>228</v>
      </c>
      <c r="BA96" s="125">
        <f t="shared" si="22"/>
        <v>310.2</v>
      </c>
      <c r="BB96" s="125">
        <f t="shared" si="22"/>
        <v>18.5</v>
      </c>
      <c r="BC96" s="125">
        <f t="shared" si="22"/>
        <v>193.32</v>
      </c>
      <c r="BD96" s="125">
        <v>14.5</v>
      </c>
      <c r="BE96" s="125">
        <v>0</v>
      </c>
      <c r="BF96" s="125">
        <v>0</v>
      </c>
      <c r="BG96" s="125">
        <v>0</v>
      </c>
      <c r="BH96" s="125">
        <v>0</v>
      </c>
      <c r="BI96" s="125">
        <v>0</v>
      </c>
      <c r="BJ96" s="125">
        <v>14.5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  <c r="BR96" s="125">
        <v>3137.06</v>
      </c>
      <c r="BS96" s="125">
        <f t="shared" si="17"/>
        <v>12998.09</v>
      </c>
    </row>
    <row r="97" spans="1:71" s="115" customFormat="1" ht="17.25" customHeight="1">
      <c r="A97" s="123"/>
      <c r="B97" s="123" t="s">
        <v>137</v>
      </c>
      <c r="C97" s="123"/>
      <c r="D97" s="124" t="s">
        <v>244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/>
      <c r="Y97" s="123" t="s">
        <v>137</v>
      </c>
      <c r="Z97" s="123"/>
      <c r="AA97" s="124" t="s">
        <v>244</v>
      </c>
      <c r="AB97" s="123">
        <v>0</v>
      </c>
      <c r="AC97" s="125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5">
        <v>0</v>
      </c>
      <c r="BE97" s="125">
        <v>0</v>
      </c>
      <c r="BF97" s="125">
        <v>0</v>
      </c>
      <c r="BG97" s="125">
        <v>0</v>
      </c>
      <c r="BH97" s="125">
        <v>0</v>
      </c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  <c r="BR97" s="125">
        <v>109</v>
      </c>
      <c r="BS97" s="125">
        <f t="shared" si="17"/>
        <v>109</v>
      </c>
    </row>
    <row r="98" spans="1:71" s="115" customFormat="1" ht="17.25" customHeight="1">
      <c r="A98" s="123" t="s">
        <v>245</v>
      </c>
      <c r="B98" s="123" t="s">
        <v>140</v>
      </c>
      <c r="C98" s="123" t="s">
        <v>137</v>
      </c>
      <c r="D98" s="124" t="s">
        <v>246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 t="s">
        <v>245</v>
      </c>
      <c r="Y98" s="123" t="s">
        <v>140</v>
      </c>
      <c r="Z98" s="123" t="s">
        <v>137</v>
      </c>
      <c r="AA98" s="124" t="s">
        <v>246</v>
      </c>
      <c r="AB98" s="123">
        <v>0</v>
      </c>
      <c r="AC98" s="125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5">
        <v>0</v>
      </c>
      <c r="BE98" s="125">
        <v>0</v>
      </c>
      <c r="BF98" s="125">
        <v>0</v>
      </c>
      <c r="BG98" s="125">
        <v>0</v>
      </c>
      <c r="BH98" s="125">
        <v>0</v>
      </c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  <c r="BR98" s="125">
        <v>109</v>
      </c>
      <c r="BS98" s="125">
        <f t="shared" si="17"/>
        <v>109</v>
      </c>
    </row>
    <row r="99" spans="1:71" s="115" customFormat="1" ht="17.25" customHeight="1">
      <c r="A99" s="123"/>
      <c r="B99" s="123" t="s">
        <v>144</v>
      </c>
      <c r="C99" s="123"/>
      <c r="D99" s="124" t="s">
        <v>247</v>
      </c>
      <c r="E99" s="125">
        <v>9133.25</v>
      </c>
      <c r="F99" s="125">
        <v>7075.77</v>
      </c>
      <c r="G99" s="125">
        <v>1801.87</v>
      </c>
      <c r="H99" s="125">
        <v>1473.56</v>
      </c>
      <c r="I99" s="125">
        <v>897.75</v>
      </c>
      <c r="J99" s="125">
        <v>49.13</v>
      </c>
      <c r="K99" s="125">
        <v>0</v>
      </c>
      <c r="L99" s="125">
        <v>526.67999999999995</v>
      </c>
      <c r="M99" s="125">
        <v>150.16</v>
      </c>
      <c r="N99" s="125">
        <v>0</v>
      </c>
      <c r="O99" s="125">
        <v>0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3650.19</v>
      </c>
      <c r="X99" s="123"/>
      <c r="Y99" s="123" t="s">
        <v>144</v>
      </c>
      <c r="Z99" s="123"/>
      <c r="AA99" s="124" t="s">
        <v>247</v>
      </c>
      <c r="AB99" s="123">
        <v>2044.66</v>
      </c>
      <c r="AC99" s="125">
        <f>SUM(AC100:AC105)</f>
        <v>200</v>
      </c>
      <c r="AD99" s="125">
        <f t="shared" ref="AD99:BC99" si="23">SUM(AD100:AD105)</f>
        <v>30</v>
      </c>
      <c r="AE99" s="125">
        <f t="shared" si="23"/>
        <v>0</v>
      </c>
      <c r="AF99" s="125">
        <f t="shared" si="23"/>
        <v>0</v>
      </c>
      <c r="AG99" s="125">
        <f t="shared" si="23"/>
        <v>47</v>
      </c>
      <c r="AH99" s="125">
        <f t="shared" si="23"/>
        <v>130</v>
      </c>
      <c r="AI99" s="125">
        <f t="shared" si="23"/>
        <v>25</v>
      </c>
      <c r="AJ99" s="125">
        <f t="shared" si="23"/>
        <v>0</v>
      </c>
      <c r="AK99" s="125">
        <f t="shared" si="23"/>
        <v>126.5</v>
      </c>
      <c r="AL99" s="125">
        <f t="shared" si="23"/>
        <v>250</v>
      </c>
      <c r="AM99" s="125">
        <f t="shared" si="23"/>
        <v>0</v>
      </c>
      <c r="AN99" s="125">
        <f t="shared" si="23"/>
        <v>31</v>
      </c>
      <c r="AO99" s="125">
        <f t="shared" si="23"/>
        <v>10</v>
      </c>
      <c r="AP99" s="125">
        <f t="shared" si="23"/>
        <v>15</v>
      </c>
      <c r="AQ99" s="125">
        <f t="shared" si="23"/>
        <v>15</v>
      </c>
      <c r="AR99" s="125">
        <f t="shared" si="23"/>
        <v>38</v>
      </c>
      <c r="AS99" s="125">
        <f t="shared" si="23"/>
        <v>79</v>
      </c>
      <c r="AT99" s="125">
        <f t="shared" si="23"/>
        <v>70</v>
      </c>
      <c r="AU99" s="125">
        <f t="shared" si="23"/>
        <v>0</v>
      </c>
      <c r="AV99" s="125">
        <f t="shared" si="23"/>
        <v>70</v>
      </c>
      <c r="AW99" s="125">
        <f t="shared" si="23"/>
        <v>55</v>
      </c>
      <c r="AX99" s="125">
        <f t="shared" si="23"/>
        <v>158</v>
      </c>
      <c r="AY99" s="125">
        <f t="shared" si="23"/>
        <v>0</v>
      </c>
      <c r="AZ99" s="125">
        <f t="shared" si="23"/>
        <v>220</v>
      </c>
      <c r="BA99" s="125">
        <f t="shared" si="23"/>
        <v>263.33999999999997</v>
      </c>
      <c r="BB99" s="125">
        <f t="shared" si="23"/>
        <v>18.5</v>
      </c>
      <c r="BC99" s="125">
        <f t="shared" si="23"/>
        <v>193.32</v>
      </c>
      <c r="BD99" s="125">
        <v>12.82</v>
      </c>
      <c r="BE99" s="125">
        <v>0</v>
      </c>
      <c r="BF99" s="125">
        <v>0</v>
      </c>
      <c r="BG99" s="125">
        <v>0</v>
      </c>
      <c r="BH99" s="125">
        <v>0</v>
      </c>
      <c r="BI99" s="125">
        <v>0</v>
      </c>
      <c r="BJ99" s="125">
        <v>12.82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  <c r="BR99" s="125">
        <v>1969.06</v>
      </c>
      <c r="BS99" s="125">
        <f t="shared" si="17"/>
        <v>11102.31</v>
      </c>
    </row>
    <row r="100" spans="1:71" s="115" customFormat="1" ht="17.25" customHeight="1">
      <c r="A100" s="123" t="s">
        <v>245</v>
      </c>
      <c r="B100" s="123" t="s">
        <v>146</v>
      </c>
      <c r="C100" s="123" t="s">
        <v>137</v>
      </c>
      <c r="D100" s="124" t="s">
        <v>141</v>
      </c>
      <c r="E100" s="125">
        <v>8921.01</v>
      </c>
      <c r="F100" s="125">
        <v>6863.53</v>
      </c>
      <c r="G100" s="125">
        <v>1801.87</v>
      </c>
      <c r="H100" s="125">
        <v>1473.56</v>
      </c>
      <c r="I100" s="125">
        <v>897.75</v>
      </c>
      <c r="J100" s="125">
        <v>49.13</v>
      </c>
      <c r="K100" s="125">
        <v>0</v>
      </c>
      <c r="L100" s="125">
        <v>526.67999999999995</v>
      </c>
      <c r="M100" s="125">
        <v>150.16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3437.95</v>
      </c>
      <c r="X100" s="123" t="s">
        <v>245</v>
      </c>
      <c r="Y100" s="123" t="s">
        <v>146</v>
      </c>
      <c r="Z100" s="123" t="s">
        <v>137</v>
      </c>
      <c r="AA100" s="124" t="s">
        <v>141</v>
      </c>
      <c r="AB100" s="123">
        <v>2044.66</v>
      </c>
      <c r="AC100" s="131">
        <v>200</v>
      </c>
      <c r="AD100" s="132">
        <v>30</v>
      </c>
      <c r="AE100" s="133">
        <v>0</v>
      </c>
      <c r="AF100" s="133">
        <v>0</v>
      </c>
      <c r="AG100" s="132">
        <v>47</v>
      </c>
      <c r="AH100" s="132">
        <v>130</v>
      </c>
      <c r="AI100" s="132">
        <v>25</v>
      </c>
      <c r="AJ100" s="132">
        <v>0</v>
      </c>
      <c r="AK100" s="132">
        <v>126.5</v>
      </c>
      <c r="AL100" s="132">
        <v>250</v>
      </c>
      <c r="AM100" s="133">
        <v>0</v>
      </c>
      <c r="AN100" s="132">
        <v>31</v>
      </c>
      <c r="AO100" s="132">
        <v>10</v>
      </c>
      <c r="AP100" s="132">
        <v>15</v>
      </c>
      <c r="AQ100" s="132">
        <v>15</v>
      </c>
      <c r="AR100" s="132">
        <v>38</v>
      </c>
      <c r="AS100" s="133">
        <v>79</v>
      </c>
      <c r="AT100" s="133">
        <v>70</v>
      </c>
      <c r="AU100" s="133">
        <v>0</v>
      </c>
      <c r="AV100" s="132">
        <v>70</v>
      </c>
      <c r="AW100" s="133">
        <v>55</v>
      </c>
      <c r="AX100" s="132">
        <v>158</v>
      </c>
      <c r="AY100" s="132">
        <v>0</v>
      </c>
      <c r="AZ100" s="132">
        <v>220</v>
      </c>
      <c r="BA100" s="132">
        <v>263.33999999999997</v>
      </c>
      <c r="BB100" s="132">
        <v>18.5</v>
      </c>
      <c r="BC100" s="132">
        <v>193.32</v>
      </c>
      <c r="BD100" s="125">
        <v>12.82</v>
      </c>
      <c r="BE100" s="125">
        <v>0</v>
      </c>
      <c r="BF100" s="125">
        <v>0</v>
      </c>
      <c r="BG100" s="125">
        <v>0</v>
      </c>
      <c r="BH100" s="125">
        <v>0</v>
      </c>
      <c r="BI100" s="125">
        <v>0</v>
      </c>
      <c r="BJ100" s="125">
        <v>12.82</v>
      </c>
      <c r="BK100" s="125">
        <v>0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0</v>
      </c>
      <c r="BR100" s="125">
        <v>529</v>
      </c>
      <c r="BS100" s="125">
        <f t="shared" si="17"/>
        <v>9450.01</v>
      </c>
    </row>
    <row r="101" spans="1:71" s="115" customFormat="1" ht="17.25" customHeight="1">
      <c r="A101" s="123" t="s">
        <v>245</v>
      </c>
      <c r="B101" s="123" t="s">
        <v>146</v>
      </c>
      <c r="C101" s="123" t="s">
        <v>144</v>
      </c>
      <c r="D101" s="124" t="s">
        <v>147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 t="s">
        <v>245</v>
      </c>
      <c r="Y101" s="123" t="s">
        <v>146</v>
      </c>
      <c r="Z101" s="123" t="s">
        <v>144</v>
      </c>
      <c r="AA101" s="124" t="s">
        <v>147</v>
      </c>
      <c r="AB101" s="123">
        <v>0</v>
      </c>
      <c r="AC101" s="125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5">
        <v>0</v>
      </c>
      <c r="BE101" s="125">
        <v>0</v>
      </c>
      <c r="BF101" s="125">
        <v>0</v>
      </c>
      <c r="BG101" s="125">
        <v>0</v>
      </c>
      <c r="BH101" s="125">
        <v>0</v>
      </c>
      <c r="BI101" s="125">
        <v>0</v>
      </c>
      <c r="BJ101" s="125">
        <v>0</v>
      </c>
      <c r="BK101" s="125">
        <v>0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  <c r="BR101" s="125">
        <v>0</v>
      </c>
      <c r="BS101" s="125">
        <f t="shared" si="17"/>
        <v>0</v>
      </c>
    </row>
    <row r="102" spans="1:71" s="115" customFormat="1" ht="17.25" customHeight="1">
      <c r="A102" s="123" t="s">
        <v>245</v>
      </c>
      <c r="B102" s="123" t="s">
        <v>146</v>
      </c>
      <c r="C102" s="123" t="s">
        <v>248</v>
      </c>
      <c r="D102" s="124" t="s">
        <v>234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245</v>
      </c>
      <c r="Y102" s="123" t="s">
        <v>146</v>
      </c>
      <c r="Z102" s="123" t="s">
        <v>248</v>
      </c>
      <c r="AA102" s="124" t="s">
        <v>234</v>
      </c>
      <c r="AB102" s="123">
        <v>0</v>
      </c>
      <c r="AC102" s="125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5">
        <v>0</v>
      </c>
      <c r="BE102" s="125">
        <v>0</v>
      </c>
      <c r="BF102" s="125">
        <v>0</v>
      </c>
      <c r="BG102" s="125">
        <v>0</v>
      </c>
      <c r="BH102" s="125">
        <v>0</v>
      </c>
      <c r="BI102" s="125">
        <v>0</v>
      </c>
      <c r="BJ102" s="125">
        <v>0</v>
      </c>
      <c r="BK102" s="125">
        <v>0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32</v>
      </c>
      <c r="BS102" s="125">
        <f t="shared" si="17"/>
        <v>32</v>
      </c>
    </row>
    <row r="103" spans="1:71" s="115" customFormat="1" ht="17.25" customHeight="1">
      <c r="A103" s="123" t="s">
        <v>245</v>
      </c>
      <c r="B103" s="123" t="s">
        <v>146</v>
      </c>
      <c r="C103" s="123" t="s">
        <v>249</v>
      </c>
      <c r="D103" s="124" t="s">
        <v>250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245</v>
      </c>
      <c r="Y103" s="123" t="s">
        <v>146</v>
      </c>
      <c r="Z103" s="123" t="s">
        <v>249</v>
      </c>
      <c r="AA103" s="124" t="s">
        <v>250</v>
      </c>
      <c r="AB103" s="123">
        <v>0</v>
      </c>
      <c r="AC103" s="125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5">
        <v>0</v>
      </c>
      <c r="BE103" s="125">
        <v>0</v>
      </c>
      <c r="BF103" s="125">
        <v>0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526</v>
      </c>
      <c r="BS103" s="125">
        <f t="shared" si="17"/>
        <v>526</v>
      </c>
    </row>
    <row r="104" spans="1:71" s="115" customFormat="1" ht="17.25" customHeight="1">
      <c r="A104" s="123" t="s">
        <v>245</v>
      </c>
      <c r="B104" s="123" t="s">
        <v>146</v>
      </c>
      <c r="C104" s="123" t="s">
        <v>251</v>
      </c>
      <c r="D104" s="124" t="s">
        <v>252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245</v>
      </c>
      <c r="Y104" s="123" t="s">
        <v>146</v>
      </c>
      <c r="Z104" s="123" t="s">
        <v>251</v>
      </c>
      <c r="AA104" s="124" t="s">
        <v>252</v>
      </c>
      <c r="AB104" s="123">
        <v>0</v>
      </c>
      <c r="AC104" s="125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5">
        <v>0</v>
      </c>
      <c r="BE104" s="125">
        <v>0</v>
      </c>
      <c r="BF104" s="125">
        <v>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86</v>
      </c>
      <c r="BS104" s="125">
        <f t="shared" si="17"/>
        <v>86</v>
      </c>
    </row>
    <row r="105" spans="1:71" s="115" customFormat="1" ht="17.25" customHeight="1">
      <c r="A105" s="123" t="s">
        <v>245</v>
      </c>
      <c r="B105" s="123" t="s">
        <v>146</v>
      </c>
      <c r="C105" s="123" t="s">
        <v>153</v>
      </c>
      <c r="D105" s="124" t="s">
        <v>253</v>
      </c>
      <c r="E105" s="125">
        <v>212.24</v>
      </c>
      <c r="F105" s="125">
        <v>212.24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212.24</v>
      </c>
      <c r="X105" s="123" t="s">
        <v>245</v>
      </c>
      <c r="Y105" s="123" t="s">
        <v>146</v>
      </c>
      <c r="Z105" s="123" t="s">
        <v>153</v>
      </c>
      <c r="AA105" s="124" t="s">
        <v>253</v>
      </c>
      <c r="AB105" s="123">
        <v>0</v>
      </c>
      <c r="AC105" s="125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5">
        <v>0</v>
      </c>
      <c r="BE105" s="125">
        <v>0</v>
      </c>
      <c r="BF105" s="125">
        <v>0</v>
      </c>
      <c r="BG105" s="125">
        <v>0</v>
      </c>
      <c r="BH105" s="125">
        <v>0</v>
      </c>
      <c r="BI105" s="125">
        <v>0</v>
      </c>
      <c r="BJ105" s="125">
        <v>0</v>
      </c>
      <c r="BK105" s="125">
        <v>0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796.06</v>
      </c>
      <c r="BS105" s="125">
        <f t="shared" si="17"/>
        <v>1008.3</v>
      </c>
    </row>
    <row r="106" spans="1:71" s="115" customFormat="1" ht="17.25" customHeight="1">
      <c r="A106" s="123"/>
      <c r="B106" s="123" t="s">
        <v>166</v>
      </c>
      <c r="C106" s="123"/>
      <c r="D106" s="124" t="s">
        <v>254</v>
      </c>
      <c r="E106" s="125">
        <v>727.78</v>
      </c>
      <c r="F106" s="125">
        <v>553.79</v>
      </c>
      <c r="G106" s="125">
        <v>268.98</v>
      </c>
      <c r="H106" s="125">
        <v>262.39</v>
      </c>
      <c r="I106" s="125">
        <v>178.65</v>
      </c>
      <c r="J106" s="125">
        <v>13.18</v>
      </c>
      <c r="K106" s="125">
        <v>0</v>
      </c>
      <c r="L106" s="125">
        <v>70.56</v>
      </c>
      <c r="M106" s="125">
        <v>22.42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/>
      <c r="Y106" s="123" t="s">
        <v>166</v>
      </c>
      <c r="Z106" s="123"/>
      <c r="AA106" s="124" t="s">
        <v>254</v>
      </c>
      <c r="AB106" s="123">
        <v>172.32</v>
      </c>
      <c r="AC106" s="125">
        <f>SUM(AC107:AC108)</f>
        <v>38.159999999999997</v>
      </c>
      <c r="AD106" s="125">
        <f t="shared" ref="AD106:BC106" si="24">SUM(AD107:AD108)</f>
        <v>2</v>
      </c>
      <c r="AE106" s="125">
        <f t="shared" si="24"/>
        <v>0</v>
      </c>
      <c r="AF106" s="125">
        <f t="shared" si="24"/>
        <v>0</v>
      </c>
      <c r="AG106" s="125">
        <f t="shared" si="24"/>
        <v>1</v>
      </c>
      <c r="AH106" s="125">
        <f t="shared" si="24"/>
        <v>4</v>
      </c>
      <c r="AI106" s="125">
        <f t="shared" si="24"/>
        <v>2</v>
      </c>
      <c r="AJ106" s="125">
        <f t="shared" si="24"/>
        <v>0</v>
      </c>
      <c r="AK106" s="125">
        <f t="shared" si="24"/>
        <v>0</v>
      </c>
      <c r="AL106" s="125">
        <f t="shared" si="24"/>
        <v>25</v>
      </c>
      <c r="AM106" s="125">
        <f t="shared" si="24"/>
        <v>0</v>
      </c>
      <c r="AN106" s="125">
        <f t="shared" si="24"/>
        <v>0.5</v>
      </c>
      <c r="AO106" s="125">
        <f t="shared" si="24"/>
        <v>15</v>
      </c>
      <c r="AP106" s="125">
        <f t="shared" si="24"/>
        <v>0</v>
      </c>
      <c r="AQ106" s="125">
        <f t="shared" si="24"/>
        <v>0.3</v>
      </c>
      <c r="AR106" s="125">
        <f t="shared" si="24"/>
        <v>6</v>
      </c>
      <c r="AS106" s="125">
        <f t="shared" si="24"/>
        <v>0</v>
      </c>
      <c r="AT106" s="125">
        <f t="shared" si="24"/>
        <v>0</v>
      </c>
      <c r="AU106" s="125">
        <f t="shared" si="24"/>
        <v>0</v>
      </c>
      <c r="AV106" s="125">
        <f t="shared" si="24"/>
        <v>0</v>
      </c>
      <c r="AW106" s="125">
        <f t="shared" si="24"/>
        <v>0</v>
      </c>
      <c r="AX106" s="125">
        <f t="shared" si="24"/>
        <v>23.5</v>
      </c>
      <c r="AY106" s="125">
        <f t="shared" si="24"/>
        <v>0</v>
      </c>
      <c r="AZ106" s="125">
        <f t="shared" si="24"/>
        <v>8</v>
      </c>
      <c r="BA106" s="125">
        <f t="shared" si="24"/>
        <v>46.86</v>
      </c>
      <c r="BB106" s="125">
        <f t="shared" si="24"/>
        <v>0</v>
      </c>
      <c r="BC106" s="125">
        <f t="shared" si="24"/>
        <v>0</v>
      </c>
      <c r="BD106" s="125">
        <v>1.68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1.68</v>
      </c>
      <c r="BK106" s="125">
        <v>0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428</v>
      </c>
      <c r="BS106" s="125">
        <f t="shared" si="17"/>
        <v>1155.78</v>
      </c>
    </row>
    <row r="107" spans="1:71" s="115" customFormat="1" ht="17.25" customHeight="1">
      <c r="A107" s="123" t="s">
        <v>245</v>
      </c>
      <c r="B107" s="123" t="s">
        <v>168</v>
      </c>
      <c r="C107" s="123" t="s">
        <v>137</v>
      </c>
      <c r="D107" s="124" t="s">
        <v>141</v>
      </c>
      <c r="E107" s="125">
        <v>727.78</v>
      </c>
      <c r="F107" s="125">
        <v>553.79</v>
      </c>
      <c r="G107" s="125">
        <v>268.98</v>
      </c>
      <c r="H107" s="125">
        <v>262.39</v>
      </c>
      <c r="I107" s="125">
        <v>178.65</v>
      </c>
      <c r="J107" s="125">
        <v>13.18</v>
      </c>
      <c r="K107" s="125">
        <v>0</v>
      </c>
      <c r="L107" s="125">
        <v>70.56</v>
      </c>
      <c r="M107" s="125">
        <v>22.42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3" t="s">
        <v>245</v>
      </c>
      <c r="Y107" s="123" t="s">
        <v>168</v>
      </c>
      <c r="Z107" s="123" t="s">
        <v>137</v>
      </c>
      <c r="AA107" s="124" t="s">
        <v>141</v>
      </c>
      <c r="AB107" s="123">
        <v>172.32</v>
      </c>
      <c r="AC107" s="131">
        <v>38.159999999999997</v>
      </c>
      <c r="AD107" s="132">
        <v>2</v>
      </c>
      <c r="AE107" s="133">
        <v>0</v>
      </c>
      <c r="AF107" s="133">
        <v>0</v>
      </c>
      <c r="AG107" s="132">
        <v>1</v>
      </c>
      <c r="AH107" s="132">
        <v>4</v>
      </c>
      <c r="AI107" s="132">
        <v>2</v>
      </c>
      <c r="AJ107" s="132">
        <v>0</v>
      </c>
      <c r="AK107" s="132">
        <v>0</v>
      </c>
      <c r="AL107" s="132">
        <v>25</v>
      </c>
      <c r="AM107" s="133">
        <v>0</v>
      </c>
      <c r="AN107" s="132">
        <v>0.5</v>
      </c>
      <c r="AO107" s="132">
        <v>15</v>
      </c>
      <c r="AP107" s="132">
        <v>0</v>
      </c>
      <c r="AQ107" s="132">
        <v>0.3</v>
      </c>
      <c r="AR107" s="132">
        <v>6</v>
      </c>
      <c r="AS107" s="133">
        <v>0</v>
      </c>
      <c r="AT107" s="133">
        <v>0</v>
      </c>
      <c r="AU107" s="133">
        <v>0</v>
      </c>
      <c r="AV107" s="132">
        <v>0</v>
      </c>
      <c r="AW107" s="133">
        <v>0</v>
      </c>
      <c r="AX107" s="132">
        <v>23.5</v>
      </c>
      <c r="AY107" s="132">
        <v>0</v>
      </c>
      <c r="AZ107" s="132">
        <v>8</v>
      </c>
      <c r="BA107" s="132">
        <v>46.86</v>
      </c>
      <c r="BB107" s="132">
        <v>0</v>
      </c>
      <c r="BC107" s="132">
        <v>0</v>
      </c>
      <c r="BD107" s="125">
        <v>1.68</v>
      </c>
      <c r="BE107" s="125">
        <v>0</v>
      </c>
      <c r="BF107" s="125">
        <v>0</v>
      </c>
      <c r="BG107" s="125">
        <v>0</v>
      </c>
      <c r="BH107" s="125">
        <v>0</v>
      </c>
      <c r="BI107" s="125">
        <v>0</v>
      </c>
      <c r="BJ107" s="125">
        <v>1.68</v>
      </c>
      <c r="BK107" s="125">
        <v>0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  <c r="BR107" s="125">
        <v>363</v>
      </c>
      <c r="BS107" s="125">
        <f t="shared" si="17"/>
        <v>1090.78</v>
      </c>
    </row>
    <row r="108" spans="1:71" s="115" customFormat="1" ht="17.25" customHeight="1">
      <c r="A108" s="123" t="s">
        <v>245</v>
      </c>
      <c r="B108" s="123" t="s">
        <v>168</v>
      </c>
      <c r="C108" s="123" t="s">
        <v>153</v>
      </c>
      <c r="D108" s="124" t="s">
        <v>255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3" t="s">
        <v>245</v>
      </c>
      <c r="Y108" s="123" t="s">
        <v>168</v>
      </c>
      <c r="Z108" s="123" t="s">
        <v>153</v>
      </c>
      <c r="AA108" s="124" t="s">
        <v>255</v>
      </c>
      <c r="AB108" s="123">
        <v>0</v>
      </c>
      <c r="AC108" s="125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5">
        <v>0</v>
      </c>
      <c r="BE108" s="125">
        <v>0</v>
      </c>
      <c r="BF108" s="125">
        <v>0</v>
      </c>
      <c r="BG108" s="125">
        <v>0</v>
      </c>
      <c r="BH108" s="125">
        <v>0</v>
      </c>
      <c r="BI108" s="125">
        <v>0</v>
      </c>
      <c r="BJ108" s="125">
        <v>0</v>
      </c>
      <c r="BK108" s="125">
        <v>0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  <c r="BR108" s="125">
        <v>65</v>
      </c>
      <c r="BS108" s="125">
        <f t="shared" si="17"/>
        <v>65</v>
      </c>
    </row>
    <row r="109" spans="1:71" s="115" customFormat="1" ht="17.25" customHeight="1">
      <c r="A109" s="123"/>
      <c r="B109" s="123" t="s">
        <v>151</v>
      </c>
      <c r="C109" s="123"/>
      <c r="D109" s="124" t="s">
        <v>256</v>
      </c>
      <c r="E109" s="125">
        <v>0</v>
      </c>
      <c r="F109" s="125">
        <v>0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/>
      <c r="Y109" s="123" t="s">
        <v>151</v>
      </c>
      <c r="Z109" s="123"/>
      <c r="AA109" s="124" t="s">
        <v>256</v>
      </c>
      <c r="AB109" s="123">
        <v>0</v>
      </c>
      <c r="AC109" s="125">
        <f>SUM(AC110)</f>
        <v>0</v>
      </c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5">
        <v>0</v>
      </c>
      <c r="BE109" s="125">
        <v>0</v>
      </c>
      <c r="BF109" s="125">
        <v>0</v>
      </c>
      <c r="BG109" s="125">
        <v>0</v>
      </c>
      <c r="BH109" s="125">
        <v>0</v>
      </c>
      <c r="BI109" s="125">
        <v>0</v>
      </c>
      <c r="BJ109" s="125">
        <v>0</v>
      </c>
      <c r="BK109" s="125">
        <v>0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  <c r="BR109" s="125">
        <v>370</v>
      </c>
      <c r="BS109" s="125">
        <f t="shared" si="17"/>
        <v>370</v>
      </c>
    </row>
    <row r="110" spans="1:71" s="115" customFormat="1" ht="17.25" customHeight="1">
      <c r="A110" s="123" t="s">
        <v>245</v>
      </c>
      <c r="B110" s="123" t="s">
        <v>174</v>
      </c>
      <c r="C110" s="123" t="s">
        <v>153</v>
      </c>
      <c r="D110" s="124" t="s">
        <v>257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245</v>
      </c>
      <c r="Y110" s="123" t="s">
        <v>174</v>
      </c>
      <c r="Z110" s="123" t="s">
        <v>153</v>
      </c>
      <c r="AA110" s="124" t="s">
        <v>257</v>
      </c>
      <c r="AB110" s="123">
        <v>0</v>
      </c>
      <c r="AC110" s="125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5">
        <v>0</v>
      </c>
      <c r="BE110" s="125">
        <v>0</v>
      </c>
      <c r="BF110" s="125">
        <v>0</v>
      </c>
      <c r="BG110" s="125">
        <v>0</v>
      </c>
      <c r="BH110" s="125">
        <v>0</v>
      </c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  <c r="BR110" s="125">
        <v>370</v>
      </c>
      <c r="BS110" s="125">
        <f t="shared" si="17"/>
        <v>370</v>
      </c>
    </row>
    <row r="111" spans="1:71" s="115" customFormat="1" ht="17.25" customHeight="1">
      <c r="A111" s="123"/>
      <c r="B111" s="123" t="s">
        <v>153</v>
      </c>
      <c r="C111" s="123"/>
      <c r="D111" s="124" t="s">
        <v>258</v>
      </c>
      <c r="E111" s="125">
        <v>0</v>
      </c>
      <c r="F111" s="125">
        <v>0</v>
      </c>
      <c r="G111" s="125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/>
      <c r="Y111" s="123" t="s">
        <v>153</v>
      </c>
      <c r="Z111" s="123"/>
      <c r="AA111" s="124" t="s">
        <v>258</v>
      </c>
      <c r="AB111" s="123">
        <v>0</v>
      </c>
      <c r="AC111" s="125">
        <f>SUM(AC112)</f>
        <v>0</v>
      </c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5">
        <v>0</v>
      </c>
      <c r="BE111" s="125">
        <v>0</v>
      </c>
      <c r="BF111" s="125">
        <v>0</v>
      </c>
      <c r="BG111" s="125">
        <v>0</v>
      </c>
      <c r="BH111" s="125">
        <v>0</v>
      </c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  <c r="BR111" s="125">
        <v>261</v>
      </c>
      <c r="BS111" s="125">
        <f t="shared" si="17"/>
        <v>261</v>
      </c>
    </row>
    <row r="112" spans="1:71" s="115" customFormat="1" ht="17.25" customHeight="1">
      <c r="A112" s="123" t="s">
        <v>245</v>
      </c>
      <c r="B112" s="123" t="s">
        <v>259</v>
      </c>
      <c r="C112" s="123" t="s">
        <v>137</v>
      </c>
      <c r="D112" s="124" t="s">
        <v>260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 t="s">
        <v>245</v>
      </c>
      <c r="Y112" s="123" t="s">
        <v>259</v>
      </c>
      <c r="Z112" s="123" t="s">
        <v>137</v>
      </c>
      <c r="AA112" s="124" t="s">
        <v>260</v>
      </c>
      <c r="AB112" s="123">
        <v>0</v>
      </c>
      <c r="AC112" s="125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5">
        <v>0</v>
      </c>
      <c r="BE112" s="125">
        <v>0</v>
      </c>
      <c r="BF112" s="125">
        <v>0</v>
      </c>
      <c r="BG112" s="125">
        <v>0</v>
      </c>
      <c r="BH112" s="125">
        <v>0</v>
      </c>
      <c r="BI112" s="125">
        <v>0</v>
      </c>
      <c r="BJ112" s="125">
        <v>0</v>
      </c>
      <c r="BK112" s="125">
        <v>0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  <c r="BR112" s="125">
        <v>261</v>
      </c>
      <c r="BS112" s="125">
        <f t="shared" si="17"/>
        <v>261</v>
      </c>
    </row>
    <row r="113" spans="1:71" s="115" customFormat="1" ht="17.25" customHeight="1">
      <c r="A113" s="123" t="s">
        <v>261</v>
      </c>
      <c r="B113" s="123"/>
      <c r="C113" s="123"/>
      <c r="D113" s="124" t="s">
        <v>262</v>
      </c>
      <c r="E113" s="125">
        <v>49478.8</v>
      </c>
      <c r="F113" s="125">
        <v>47001.84</v>
      </c>
      <c r="G113" s="125">
        <v>26544.94</v>
      </c>
      <c r="H113" s="125">
        <v>4222.03</v>
      </c>
      <c r="I113" s="125">
        <v>145.35</v>
      </c>
      <c r="J113" s="125">
        <v>1956.68</v>
      </c>
      <c r="K113" s="125">
        <v>2000</v>
      </c>
      <c r="L113" s="125">
        <v>120</v>
      </c>
      <c r="M113" s="125">
        <v>2128.75</v>
      </c>
      <c r="N113" s="125">
        <v>0</v>
      </c>
      <c r="O113" s="125">
        <v>13297.5</v>
      </c>
      <c r="P113" s="125">
        <v>0</v>
      </c>
      <c r="Q113" s="125">
        <v>0</v>
      </c>
      <c r="R113" s="125">
        <v>58.62</v>
      </c>
      <c r="S113" s="125">
        <v>0</v>
      </c>
      <c r="T113" s="125">
        <v>0</v>
      </c>
      <c r="U113" s="125">
        <v>0</v>
      </c>
      <c r="V113" s="125">
        <v>0</v>
      </c>
      <c r="W113" s="125">
        <v>750</v>
      </c>
      <c r="X113" s="123" t="s">
        <v>261</v>
      </c>
      <c r="Y113" s="123"/>
      <c r="Z113" s="123"/>
      <c r="AA113" s="124" t="s">
        <v>262</v>
      </c>
      <c r="AB113" s="123">
        <v>2138.6</v>
      </c>
      <c r="AC113" s="125">
        <f>AC114+AC119+AC126+AC130</f>
        <v>406.47</v>
      </c>
      <c r="AD113" s="125">
        <f t="shared" ref="AD113:BC113" si="25">AD114+AD119+AD126+AD130</f>
        <v>47.4</v>
      </c>
      <c r="AE113" s="125">
        <f t="shared" si="25"/>
        <v>5</v>
      </c>
      <c r="AF113" s="125">
        <f t="shared" si="25"/>
        <v>0.23</v>
      </c>
      <c r="AG113" s="125">
        <f t="shared" si="25"/>
        <v>79.83</v>
      </c>
      <c r="AH113" s="125">
        <f t="shared" si="25"/>
        <v>110.6</v>
      </c>
      <c r="AI113" s="125">
        <f t="shared" si="25"/>
        <v>13.83</v>
      </c>
      <c r="AJ113" s="125">
        <f t="shared" si="25"/>
        <v>0</v>
      </c>
      <c r="AK113" s="125">
        <f t="shared" si="25"/>
        <v>53.75</v>
      </c>
      <c r="AL113" s="125">
        <f t="shared" si="25"/>
        <v>78.25</v>
      </c>
      <c r="AM113" s="125">
        <f t="shared" si="25"/>
        <v>0</v>
      </c>
      <c r="AN113" s="125">
        <f t="shared" si="25"/>
        <v>281.06</v>
      </c>
      <c r="AO113" s="125">
        <f t="shared" si="25"/>
        <v>2.5</v>
      </c>
      <c r="AP113" s="125">
        <f t="shared" si="25"/>
        <v>10.050000000000001</v>
      </c>
      <c r="AQ113" s="125">
        <f t="shared" si="25"/>
        <v>46.43</v>
      </c>
      <c r="AR113" s="125">
        <f t="shared" si="25"/>
        <v>23.6</v>
      </c>
      <c r="AS113" s="125">
        <f t="shared" si="25"/>
        <v>184.84</v>
      </c>
      <c r="AT113" s="125">
        <f t="shared" si="25"/>
        <v>0</v>
      </c>
      <c r="AU113" s="125">
        <f t="shared" si="25"/>
        <v>25</v>
      </c>
      <c r="AV113" s="125">
        <f t="shared" si="25"/>
        <v>76.55</v>
      </c>
      <c r="AW113" s="125">
        <f t="shared" si="25"/>
        <v>0</v>
      </c>
      <c r="AX113" s="125">
        <f t="shared" si="25"/>
        <v>155.77000000000001</v>
      </c>
      <c r="AY113" s="125">
        <f t="shared" si="25"/>
        <v>0</v>
      </c>
      <c r="AZ113" s="125">
        <f t="shared" si="25"/>
        <v>0</v>
      </c>
      <c r="BA113" s="125">
        <f t="shared" si="25"/>
        <v>55.64</v>
      </c>
      <c r="BB113" s="125">
        <f t="shared" si="25"/>
        <v>0.3</v>
      </c>
      <c r="BC113" s="125">
        <f t="shared" si="25"/>
        <v>481.54</v>
      </c>
      <c r="BD113" s="125">
        <v>338.35</v>
      </c>
      <c r="BE113" s="125">
        <v>3.88</v>
      </c>
      <c r="BF113" s="125">
        <v>3.88</v>
      </c>
      <c r="BG113" s="125">
        <v>0</v>
      </c>
      <c r="BH113" s="125">
        <v>3.96</v>
      </c>
      <c r="BI113" s="125">
        <v>0</v>
      </c>
      <c r="BJ113" s="125">
        <v>225.82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104.69</v>
      </c>
      <c r="BR113" s="125">
        <v>5752.69</v>
      </c>
      <c r="BS113" s="125">
        <f t="shared" si="17"/>
        <v>55231.49</v>
      </c>
    </row>
    <row r="114" spans="1:71" s="115" customFormat="1" ht="17.25" customHeight="1">
      <c r="A114" s="123"/>
      <c r="B114" s="123" t="s">
        <v>137</v>
      </c>
      <c r="C114" s="123"/>
      <c r="D114" s="124" t="s">
        <v>263</v>
      </c>
      <c r="E114" s="125">
        <v>961.65</v>
      </c>
      <c r="F114" s="125">
        <v>823.27</v>
      </c>
      <c r="G114" s="125">
        <v>407.86</v>
      </c>
      <c r="H114" s="125">
        <v>345.42</v>
      </c>
      <c r="I114" s="125">
        <v>113.85</v>
      </c>
      <c r="J114" s="125">
        <v>3.55</v>
      </c>
      <c r="K114" s="125">
        <v>108.02</v>
      </c>
      <c r="L114" s="125">
        <v>120</v>
      </c>
      <c r="M114" s="125">
        <v>33.99</v>
      </c>
      <c r="N114" s="125">
        <v>0</v>
      </c>
      <c r="O114" s="125">
        <v>36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/>
      <c r="Y114" s="123" t="s">
        <v>137</v>
      </c>
      <c r="Z114" s="123"/>
      <c r="AA114" s="124" t="s">
        <v>263</v>
      </c>
      <c r="AB114" s="123">
        <v>106.58</v>
      </c>
      <c r="AC114" s="125">
        <f>SUM(AC115:AC118)</f>
        <v>9</v>
      </c>
      <c r="AD114" s="125">
        <f t="shared" ref="AD114:BC114" si="26">SUM(AD115:AD118)</f>
        <v>5.7</v>
      </c>
      <c r="AE114" s="125">
        <f t="shared" si="26"/>
        <v>5</v>
      </c>
      <c r="AF114" s="125">
        <f t="shared" si="26"/>
        <v>0</v>
      </c>
      <c r="AG114" s="125">
        <f t="shared" si="26"/>
        <v>2</v>
      </c>
      <c r="AH114" s="125">
        <f t="shared" si="26"/>
        <v>3</v>
      </c>
      <c r="AI114" s="125">
        <f t="shared" si="26"/>
        <v>5</v>
      </c>
      <c r="AJ114" s="125">
        <f t="shared" si="26"/>
        <v>0</v>
      </c>
      <c r="AK114" s="125">
        <f t="shared" si="26"/>
        <v>5</v>
      </c>
      <c r="AL114" s="125">
        <f t="shared" si="26"/>
        <v>5</v>
      </c>
      <c r="AM114" s="125">
        <f t="shared" si="26"/>
        <v>0</v>
      </c>
      <c r="AN114" s="125">
        <f t="shared" si="26"/>
        <v>5</v>
      </c>
      <c r="AO114" s="125">
        <f t="shared" si="26"/>
        <v>0</v>
      </c>
      <c r="AP114" s="125">
        <f t="shared" si="26"/>
        <v>5</v>
      </c>
      <c r="AQ114" s="125">
        <f t="shared" si="26"/>
        <v>5.5</v>
      </c>
      <c r="AR114" s="125">
        <f t="shared" si="26"/>
        <v>10.8</v>
      </c>
      <c r="AS114" s="125">
        <f t="shared" si="26"/>
        <v>1</v>
      </c>
      <c r="AT114" s="125">
        <f t="shared" si="26"/>
        <v>0</v>
      </c>
      <c r="AU114" s="125">
        <f t="shared" si="26"/>
        <v>0</v>
      </c>
      <c r="AV114" s="125">
        <f t="shared" si="26"/>
        <v>2</v>
      </c>
      <c r="AW114" s="125">
        <f t="shared" si="26"/>
        <v>0</v>
      </c>
      <c r="AX114" s="125">
        <f t="shared" si="26"/>
        <v>17</v>
      </c>
      <c r="AY114" s="125">
        <f t="shared" si="26"/>
        <v>0</v>
      </c>
      <c r="AZ114" s="125">
        <f t="shared" si="26"/>
        <v>0</v>
      </c>
      <c r="BA114" s="125">
        <f t="shared" si="26"/>
        <v>16.22</v>
      </c>
      <c r="BB114" s="125">
        <f t="shared" si="26"/>
        <v>0</v>
      </c>
      <c r="BC114" s="125">
        <f t="shared" si="26"/>
        <v>4.3600000000000003</v>
      </c>
      <c r="BD114" s="125">
        <v>31.8</v>
      </c>
      <c r="BE114" s="125">
        <v>0</v>
      </c>
      <c r="BF114" s="125">
        <v>0</v>
      </c>
      <c r="BG114" s="125">
        <v>0</v>
      </c>
      <c r="BH114" s="125">
        <v>0.06</v>
      </c>
      <c r="BI114" s="125">
        <v>0</v>
      </c>
      <c r="BJ114" s="125">
        <v>31.74</v>
      </c>
      <c r="BK114" s="125">
        <v>0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  <c r="BR114" s="125">
        <v>835</v>
      </c>
      <c r="BS114" s="125">
        <f t="shared" si="17"/>
        <v>1796.65</v>
      </c>
    </row>
    <row r="115" spans="1:71" s="115" customFormat="1" ht="17.25" customHeight="1">
      <c r="A115" s="123" t="s">
        <v>264</v>
      </c>
      <c r="B115" s="123" t="s">
        <v>140</v>
      </c>
      <c r="C115" s="123" t="s">
        <v>137</v>
      </c>
      <c r="D115" s="124" t="s">
        <v>141</v>
      </c>
      <c r="E115" s="125">
        <v>925.04</v>
      </c>
      <c r="F115" s="125">
        <v>803.02</v>
      </c>
      <c r="G115" s="125">
        <v>407.86</v>
      </c>
      <c r="H115" s="125">
        <v>345.42</v>
      </c>
      <c r="I115" s="125">
        <v>113.85</v>
      </c>
      <c r="J115" s="125">
        <v>3.55</v>
      </c>
      <c r="K115" s="125">
        <v>108.02</v>
      </c>
      <c r="L115" s="125">
        <v>120</v>
      </c>
      <c r="M115" s="125">
        <v>33.99</v>
      </c>
      <c r="N115" s="125">
        <v>0</v>
      </c>
      <c r="O115" s="125">
        <v>15.75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 t="s">
        <v>264</v>
      </c>
      <c r="Y115" s="123" t="s">
        <v>140</v>
      </c>
      <c r="Z115" s="123" t="s">
        <v>137</v>
      </c>
      <c r="AA115" s="124" t="s">
        <v>141</v>
      </c>
      <c r="AB115" s="123">
        <v>106.58</v>
      </c>
      <c r="AC115" s="131">
        <v>9</v>
      </c>
      <c r="AD115" s="132">
        <v>5.7</v>
      </c>
      <c r="AE115" s="133">
        <v>5</v>
      </c>
      <c r="AF115" s="133">
        <v>0</v>
      </c>
      <c r="AG115" s="132">
        <v>2</v>
      </c>
      <c r="AH115" s="132">
        <v>3</v>
      </c>
      <c r="AI115" s="132">
        <v>5</v>
      </c>
      <c r="AJ115" s="132">
        <v>0</v>
      </c>
      <c r="AK115" s="132">
        <v>5</v>
      </c>
      <c r="AL115" s="132">
        <v>5</v>
      </c>
      <c r="AM115" s="133">
        <v>0</v>
      </c>
      <c r="AN115" s="132">
        <v>5</v>
      </c>
      <c r="AO115" s="132">
        <v>0</v>
      </c>
      <c r="AP115" s="132">
        <v>5</v>
      </c>
      <c r="AQ115" s="132">
        <v>5.5</v>
      </c>
      <c r="AR115" s="132">
        <v>10.8</v>
      </c>
      <c r="AS115" s="133">
        <v>1</v>
      </c>
      <c r="AT115" s="133">
        <v>0</v>
      </c>
      <c r="AU115" s="133">
        <v>0</v>
      </c>
      <c r="AV115" s="132">
        <v>2</v>
      </c>
      <c r="AW115" s="133">
        <v>0</v>
      </c>
      <c r="AX115" s="132">
        <v>17</v>
      </c>
      <c r="AY115" s="132">
        <v>0</v>
      </c>
      <c r="AZ115" s="132">
        <v>0</v>
      </c>
      <c r="BA115" s="132">
        <v>16.22</v>
      </c>
      <c r="BB115" s="132">
        <v>0</v>
      </c>
      <c r="BC115" s="132">
        <v>4.3600000000000003</v>
      </c>
      <c r="BD115" s="125">
        <v>15.44</v>
      </c>
      <c r="BE115" s="125">
        <v>0</v>
      </c>
      <c r="BF115" s="125">
        <v>0</v>
      </c>
      <c r="BG115" s="125">
        <v>0</v>
      </c>
      <c r="BH115" s="125">
        <v>0.06</v>
      </c>
      <c r="BI115" s="125">
        <v>0</v>
      </c>
      <c r="BJ115" s="125">
        <v>15.38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  <c r="BR115" s="125">
        <v>255</v>
      </c>
      <c r="BS115" s="125">
        <f t="shared" si="17"/>
        <v>1180.04</v>
      </c>
    </row>
    <row r="116" spans="1:71" s="115" customFormat="1" ht="17.25" customHeight="1">
      <c r="A116" s="123" t="s">
        <v>264</v>
      </c>
      <c r="B116" s="123" t="s">
        <v>140</v>
      </c>
      <c r="C116" s="123" t="s">
        <v>144</v>
      </c>
      <c r="D116" s="124" t="s">
        <v>147</v>
      </c>
      <c r="E116" s="125">
        <v>36.61</v>
      </c>
      <c r="F116" s="125">
        <v>20.25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20.25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264</v>
      </c>
      <c r="Y116" s="123" t="s">
        <v>140</v>
      </c>
      <c r="Z116" s="123" t="s">
        <v>144</v>
      </c>
      <c r="AA116" s="124" t="s">
        <v>147</v>
      </c>
      <c r="AB116" s="123">
        <v>0</v>
      </c>
      <c r="AC116" s="125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5">
        <v>16.36</v>
      </c>
      <c r="BE116" s="125">
        <v>0</v>
      </c>
      <c r="BF116" s="125">
        <v>0</v>
      </c>
      <c r="BG116" s="125">
        <v>0</v>
      </c>
      <c r="BH116" s="125">
        <v>0</v>
      </c>
      <c r="BI116" s="125">
        <v>0</v>
      </c>
      <c r="BJ116" s="125">
        <v>16.36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  <c r="BR116" s="125">
        <v>0</v>
      </c>
      <c r="BS116" s="125">
        <f t="shared" si="17"/>
        <v>36.61</v>
      </c>
    </row>
    <row r="117" spans="1:71" s="115" customFormat="1" ht="17.25" customHeight="1">
      <c r="A117" s="123" t="s">
        <v>264</v>
      </c>
      <c r="B117" s="123" t="s">
        <v>140</v>
      </c>
      <c r="C117" s="123" t="s">
        <v>148</v>
      </c>
      <c r="D117" s="124" t="s">
        <v>208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 t="s">
        <v>264</v>
      </c>
      <c r="Y117" s="123" t="s">
        <v>140</v>
      </c>
      <c r="Z117" s="123" t="s">
        <v>148</v>
      </c>
      <c r="AA117" s="124" t="s">
        <v>208</v>
      </c>
      <c r="AB117" s="123">
        <v>0</v>
      </c>
      <c r="AC117" s="125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5">
        <v>0</v>
      </c>
      <c r="BE117" s="125">
        <v>0</v>
      </c>
      <c r="BF117" s="125">
        <v>0</v>
      </c>
      <c r="BG117" s="125">
        <v>0</v>
      </c>
      <c r="BH117" s="125">
        <v>0</v>
      </c>
      <c r="BI117" s="125">
        <v>0</v>
      </c>
      <c r="BJ117" s="125">
        <v>0</v>
      </c>
      <c r="BK117" s="125">
        <v>0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  <c r="BR117" s="125">
        <v>306</v>
      </c>
      <c r="BS117" s="125">
        <f t="shared" si="17"/>
        <v>306</v>
      </c>
    </row>
    <row r="118" spans="1:71" s="115" customFormat="1" ht="17.25" customHeight="1">
      <c r="A118" s="123" t="s">
        <v>264</v>
      </c>
      <c r="B118" s="123" t="s">
        <v>140</v>
      </c>
      <c r="C118" s="123" t="s">
        <v>153</v>
      </c>
      <c r="D118" s="124" t="s">
        <v>265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264</v>
      </c>
      <c r="Y118" s="123" t="s">
        <v>140</v>
      </c>
      <c r="Z118" s="123" t="s">
        <v>153</v>
      </c>
      <c r="AA118" s="124" t="s">
        <v>265</v>
      </c>
      <c r="AB118" s="123">
        <v>0</v>
      </c>
      <c r="AC118" s="125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5">
        <v>0</v>
      </c>
      <c r="BE118" s="125">
        <v>0</v>
      </c>
      <c r="BF118" s="125">
        <v>0</v>
      </c>
      <c r="BG118" s="125">
        <v>0</v>
      </c>
      <c r="BH118" s="125">
        <v>0</v>
      </c>
      <c r="BI118" s="125">
        <v>0</v>
      </c>
      <c r="BJ118" s="125">
        <v>0</v>
      </c>
      <c r="BK118" s="125">
        <v>0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  <c r="BR118" s="125">
        <v>274</v>
      </c>
      <c r="BS118" s="125">
        <f t="shared" si="17"/>
        <v>274</v>
      </c>
    </row>
    <row r="119" spans="1:71" s="115" customFormat="1" ht="17.25" customHeight="1">
      <c r="A119" s="123"/>
      <c r="B119" s="123" t="s">
        <v>144</v>
      </c>
      <c r="C119" s="123"/>
      <c r="D119" s="124" t="s">
        <v>266</v>
      </c>
      <c r="E119" s="125">
        <v>46626.53</v>
      </c>
      <c r="F119" s="125">
        <v>44460.82</v>
      </c>
      <c r="G119" s="125">
        <v>25103.93</v>
      </c>
      <c r="H119" s="125">
        <v>3845.11</v>
      </c>
      <c r="I119" s="125">
        <v>0</v>
      </c>
      <c r="J119" s="125">
        <v>1953.13</v>
      </c>
      <c r="K119" s="125">
        <v>1891.98</v>
      </c>
      <c r="L119" s="125">
        <v>0</v>
      </c>
      <c r="M119" s="125">
        <v>2008.66</v>
      </c>
      <c r="N119" s="125">
        <v>0</v>
      </c>
      <c r="O119" s="125">
        <v>12694.5</v>
      </c>
      <c r="P119" s="125">
        <v>0</v>
      </c>
      <c r="Q119" s="125">
        <v>0</v>
      </c>
      <c r="R119" s="125">
        <v>58.62</v>
      </c>
      <c r="S119" s="125">
        <v>0</v>
      </c>
      <c r="T119" s="125">
        <v>0</v>
      </c>
      <c r="U119" s="125">
        <v>0</v>
      </c>
      <c r="V119" s="125">
        <v>0</v>
      </c>
      <c r="W119" s="125">
        <v>750</v>
      </c>
      <c r="X119" s="123"/>
      <c r="Y119" s="123" t="s">
        <v>144</v>
      </c>
      <c r="Z119" s="123"/>
      <c r="AA119" s="124" t="s">
        <v>266</v>
      </c>
      <c r="AB119" s="123">
        <v>1864.4</v>
      </c>
      <c r="AC119" s="125">
        <f>SUM(AC120:AC125)</f>
        <v>392.57</v>
      </c>
      <c r="AD119" s="125">
        <f t="shared" ref="AD119:BC119" si="27">SUM(AD120:AD125)</f>
        <v>36.700000000000003</v>
      </c>
      <c r="AE119" s="125">
        <f t="shared" si="27"/>
        <v>0</v>
      </c>
      <c r="AF119" s="125">
        <f t="shared" si="27"/>
        <v>0.23</v>
      </c>
      <c r="AG119" s="125">
        <f t="shared" si="27"/>
        <v>68.83</v>
      </c>
      <c r="AH119" s="125">
        <f t="shared" si="27"/>
        <v>94.6</v>
      </c>
      <c r="AI119" s="125">
        <f t="shared" si="27"/>
        <v>8.83</v>
      </c>
      <c r="AJ119" s="125">
        <f t="shared" si="27"/>
        <v>0</v>
      </c>
      <c r="AK119" s="125">
        <f t="shared" si="27"/>
        <v>48.75</v>
      </c>
      <c r="AL119" s="125">
        <f t="shared" si="27"/>
        <v>71.25</v>
      </c>
      <c r="AM119" s="125">
        <f t="shared" si="27"/>
        <v>0</v>
      </c>
      <c r="AN119" s="125">
        <f t="shared" si="27"/>
        <v>275.06</v>
      </c>
      <c r="AO119" s="125">
        <f t="shared" si="27"/>
        <v>2.5</v>
      </c>
      <c r="AP119" s="125">
        <f t="shared" si="27"/>
        <v>5.05</v>
      </c>
      <c r="AQ119" s="125">
        <f t="shared" si="27"/>
        <v>40.93</v>
      </c>
      <c r="AR119" s="125">
        <f t="shared" si="27"/>
        <v>11.3</v>
      </c>
      <c r="AS119" s="125">
        <f t="shared" si="27"/>
        <v>63.84</v>
      </c>
      <c r="AT119" s="125">
        <f t="shared" si="27"/>
        <v>0</v>
      </c>
      <c r="AU119" s="125">
        <f t="shared" si="27"/>
        <v>25</v>
      </c>
      <c r="AV119" s="125">
        <f t="shared" si="27"/>
        <v>74.55</v>
      </c>
      <c r="AW119" s="125">
        <f t="shared" si="27"/>
        <v>0</v>
      </c>
      <c r="AX119" s="125">
        <f t="shared" si="27"/>
        <v>138.77000000000001</v>
      </c>
      <c r="AY119" s="125">
        <f t="shared" si="27"/>
        <v>0</v>
      </c>
      <c r="AZ119" s="125">
        <f t="shared" si="27"/>
        <v>0</v>
      </c>
      <c r="BA119" s="125">
        <f t="shared" si="27"/>
        <v>28.2</v>
      </c>
      <c r="BB119" s="125">
        <f t="shared" si="27"/>
        <v>0.3</v>
      </c>
      <c r="BC119" s="125">
        <f t="shared" si="27"/>
        <v>477.18</v>
      </c>
      <c r="BD119" s="125">
        <v>301.31</v>
      </c>
      <c r="BE119" s="125">
        <v>3.88</v>
      </c>
      <c r="BF119" s="125">
        <v>3.88</v>
      </c>
      <c r="BG119" s="125">
        <v>0</v>
      </c>
      <c r="BH119" s="125">
        <v>3.9</v>
      </c>
      <c r="BI119" s="125">
        <v>0</v>
      </c>
      <c r="BJ119" s="125">
        <v>188.84</v>
      </c>
      <c r="BK119" s="125">
        <v>0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104.69</v>
      </c>
      <c r="BR119" s="125">
        <v>4146.09</v>
      </c>
      <c r="BS119" s="125">
        <f t="shared" si="17"/>
        <v>50772.62</v>
      </c>
    </row>
    <row r="120" spans="1:71" s="115" customFormat="1" ht="17.25" customHeight="1">
      <c r="A120" s="123" t="s">
        <v>264</v>
      </c>
      <c r="B120" s="123" t="s">
        <v>146</v>
      </c>
      <c r="C120" s="123" t="s">
        <v>137</v>
      </c>
      <c r="D120" s="124" t="s">
        <v>267</v>
      </c>
      <c r="E120" s="125">
        <v>941.04</v>
      </c>
      <c r="F120" s="125">
        <v>563.53</v>
      </c>
      <c r="G120" s="125">
        <v>303.44</v>
      </c>
      <c r="H120" s="125">
        <v>43.08</v>
      </c>
      <c r="I120" s="125">
        <v>0</v>
      </c>
      <c r="J120" s="125">
        <v>20.16</v>
      </c>
      <c r="K120" s="125">
        <v>22.92</v>
      </c>
      <c r="L120" s="125">
        <v>0</v>
      </c>
      <c r="M120" s="125">
        <v>25.29</v>
      </c>
      <c r="N120" s="125">
        <v>0</v>
      </c>
      <c r="O120" s="125">
        <v>189</v>
      </c>
      <c r="P120" s="125">
        <v>0</v>
      </c>
      <c r="Q120" s="125">
        <v>0</v>
      </c>
      <c r="R120" s="125">
        <v>2.72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264</v>
      </c>
      <c r="Y120" s="123" t="s">
        <v>146</v>
      </c>
      <c r="Z120" s="123" t="s">
        <v>137</v>
      </c>
      <c r="AA120" s="124" t="s">
        <v>267</v>
      </c>
      <c r="AB120" s="123">
        <v>377.41</v>
      </c>
      <c r="AC120" s="131">
        <v>90.43</v>
      </c>
      <c r="AD120" s="132">
        <v>7.2</v>
      </c>
      <c r="AE120" s="133">
        <v>0</v>
      </c>
      <c r="AF120" s="133">
        <v>0.01</v>
      </c>
      <c r="AG120" s="132">
        <v>6.4</v>
      </c>
      <c r="AH120" s="132">
        <v>13.6</v>
      </c>
      <c r="AI120" s="132">
        <v>0.18</v>
      </c>
      <c r="AJ120" s="132">
        <v>0</v>
      </c>
      <c r="AK120" s="132">
        <v>5.5</v>
      </c>
      <c r="AL120" s="132">
        <v>5.8</v>
      </c>
      <c r="AM120" s="133">
        <v>0</v>
      </c>
      <c r="AN120" s="132">
        <v>49.7</v>
      </c>
      <c r="AO120" s="132">
        <v>0</v>
      </c>
      <c r="AP120" s="132">
        <v>1</v>
      </c>
      <c r="AQ120" s="132">
        <v>15.4</v>
      </c>
      <c r="AR120" s="132">
        <v>4.5999999999999996</v>
      </c>
      <c r="AS120" s="133">
        <v>10.5</v>
      </c>
      <c r="AT120" s="133">
        <v>0</v>
      </c>
      <c r="AU120" s="133">
        <v>25</v>
      </c>
      <c r="AV120" s="132">
        <v>16.7</v>
      </c>
      <c r="AW120" s="133">
        <v>0</v>
      </c>
      <c r="AX120" s="132">
        <v>27.5</v>
      </c>
      <c r="AY120" s="132">
        <v>0</v>
      </c>
      <c r="AZ120" s="132">
        <v>0</v>
      </c>
      <c r="BA120" s="132">
        <v>1.3</v>
      </c>
      <c r="BB120" s="132">
        <v>0</v>
      </c>
      <c r="BC120" s="132">
        <v>96.59</v>
      </c>
      <c r="BD120" s="125">
        <v>0.1</v>
      </c>
      <c r="BE120" s="125">
        <v>0</v>
      </c>
      <c r="BF120" s="125">
        <v>0</v>
      </c>
      <c r="BG120" s="125">
        <v>0</v>
      </c>
      <c r="BH120" s="125">
        <v>0</v>
      </c>
      <c r="BI120" s="125">
        <v>0</v>
      </c>
      <c r="BJ120" s="125">
        <v>0.1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  <c r="BR120" s="125">
        <v>46.08</v>
      </c>
      <c r="BS120" s="125">
        <f t="shared" si="17"/>
        <v>987.12</v>
      </c>
    </row>
    <row r="121" spans="1:71" s="115" customFormat="1" ht="17.25" customHeight="1">
      <c r="A121" s="123" t="s">
        <v>264</v>
      </c>
      <c r="B121" s="123" t="s">
        <v>146</v>
      </c>
      <c r="C121" s="123" t="s">
        <v>144</v>
      </c>
      <c r="D121" s="124" t="s">
        <v>268</v>
      </c>
      <c r="E121" s="125">
        <v>19533.29</v>
      </c>
      <c r="F121" s="125">
        <v>19237.61</v>
      </c>
      <c r="G121" s="125">
        <v>10289.61</v>
      </c>
      <c r="H121" s="125">
        <v>1937.11</v>
      </c>
      <c r="I121" s="125">
        <v>0</v>
      </c>
      <c r="J121" s="125">
        <v>946.85</v>
      </c>
      <c r="K121" s="125">
        <v>990.26</v>
      </c>
      <c r="L121" s="125">
        <v>0</v>
      </c>
      <c r="M121" s="125">
        <v>857.47</v>
      </c>
      <c r="N121" s="125">
        <v>0</v>
      </c>
      <c r="O121" s="125">
        <v>5737.5</v>
      </c>
      <c r="P121" s="125">
        <v>0</v>
      </c>
      <c r="Q121" s="125">
        <v>0</v>
      </c>
      <c r="R121" s="125">
        <v>15.93</v>
      </c>
      <c r="S121" s="125">
        <v>0</v>
      </c>
      <c r="T121" s="125">
        <v>0</v>
      </c>
      <c r="U121" s="125">
        <v>0</v>
      </c>
      <c r="V121" s="125">
        <v>0</v>
      </c>
      <c r="W121" s="125">
        <v>400</v>
      </c>
      <c r="X121" s="123" t="s">
        <v>264</v>
      </c>
      <c r="Y121" s="123" t="s">
        <v>146</v>
      </c>
      <c r="Z121" s="123" t="s">
        <v>144</v>
      </c>
      <c r="AA121" s="124" t="s">
        <v>268</v>
      </c>
      <c r="AB121" s="123">
        <v>179.44</v>
      </c>
      <c r="AC121" s="131">
        <v>95.44</v>
      </c>
      <c r="AD121" s="132">
        <v>4.3</v>
      </c>
      <c r="AE121" s="133">
        <v>0</v>
      </c>
      <c r="AF121" s="133">
        <v>0.06</v>
      </c>
      <c r="AG121" s="132">
        <v>2.5299999999999998</v>
      </c>
      <c r="AH121" s="132">
        <v>1.8</v>
      </c>
      <c r="AI121" s="132">
        <v>0.6</v>
      </c>
      <c r="AJ121" s="132">
        <v>0</v>
      </c>
      <c r="AK121" s="132">
        <v>1.5</v>
      </c>
      <c r="AL121" s="132">
        <v>3.75</v>
      </c>
      <c r="AM121" s="133">
        <v>0</v>
      </c>
      <c r="AN121" s="132">
        <v>8.23</v>
      </c>
      <c r="AO121" s="132">
        <v>0</v>
      </c>
      <c r="AP121" s="132">
        <v>1.5</v>
      </c>
      <c r="AQ121" s="132">
        <v>4.3099999999999996</v>
      </c>
      <c r="AR121" s="132">
        <v>2</v>
      </c>
      <c r="AS121" s="133">
        <v>2.7</v>
      </c>
      <c r="AT121" s="133">
        <v>0</v>
      </c>
      <c r="AU121" s="133">
        <v>0</v>
      </c>
      <c r="AV121" s="132">
        <v>1.25</v>
      </c>
      <c r="AW121" s="133">
        <v>0</v>
      </c>
      <c r="AX121" s="132">
        <v>4.7</v>
      </c>
      <c r="AY121" s="132">
        <v>0</v>
      </c>
      <c r="AZ121" s="132">
        <v>0</v>
      </c>
      <c r="BA121" s="132">
        <v>0.3</v>
      </c>
      <c r="BB121" s="132">
        <v>0</v>
      </c>
      <c r="BC121" s="132">
        <v>44.49</v>
      </c>
      <c r="BD121" s="125">
        <v>116.25</v>
      </c>
      <c r="BE121" s="125">
        <v>0</v>
      </c>
      <c r="BF121" s="125">
        <v>0</v>
      </c>
      <c r="BG121" s="125">
        <v>0</v>
      </c>
      <c r="BH121" s="125">
        <v>0.44</v>
      </c>
      <c r="BI121" s="125">
        <v>0</v>
      </c>
      <c r="BJ121" s="125">
        <v>11.11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104.69</v>
      </c>
      <c r="BR121" s="125">
        <v>647</v>
      </c>
      <c r="BS121" s="125">
        <f t="shared" si="17"/>
        <v>20180.29</v>
      </c>
    </row>
    <row r="122" spans="1:71" s="115" customFormat="1" ht="17.25" customHeight="1">
      <c r="A122" s="123" t="s">
        <v>264</v>
      </c>
      <c r="B122" s="123" t="s">
        <v>146</v>
      </c>
      <c r="C122" s="123" t="s">
        <v>148</v>
      </c>
      <c r="D122" s="124" t="s">
        <v>269</v>
      </c>
      <c r="E122" s="125">
        <v>18684.96</v>
      </c>
      <c r="F122" s="125">
        <v>18107.689999999999</v>
      </c>
      <c r="G122" s="125">
        <v>10460.370000000001</v>
      </c>
      <c r="H122" s="125">
        <v>1593.24</v>
      </c>
      <c r="I122" s="125">
        <v>0</v>
      </c>
      <c r="J122" s="125">
        <v>847.43</v>
      </c>
      <c r="K122" s="125">
        <v>745.81</v>
      </c>
      <c r="L122" s="125">
        <v>0</v>
      </c>
      <c r="M122" s="125">
        <v>788.36</v>
      </c>
      <c r="N122" s="125">
        <v>0</v>
      </c>
      <c r="O122" s="125">
        <v>4875.75</v>
      </c>
      <c r="P122" s="125">
        <v>0</v>
      </c>
      <c r="Q122" s="125">
        <v>0</v>
      </c>
      <c r="R122" s="125">
        <v>39.97</v>
      </c>
      <c r="S122" s="125">
        <v>0</v>
      </c>
      <c r="T122" s="125">
        <v>0</v>
      </c>
      <c r="U122" s="125">
        <v>0</v>
      </c>
      <c r="V122" s="125">
        <v>0</v>
      </c>
      <c r="W122" s="125">
        <v>350</v>
      </c>
      <c r="X122" s="123" t="s">
        <v>264</v>
      </c>
      <c r="Y122" s="123" t="s">
        <v>146</v>
      </c>
      <c r="Z122" s="123" t="s">
        <v>148</v>
      </c>
      <c r="AA122" s="124" t="s">
        <v>269</v>
      </c>
      <c r="AB122" s="123">
        <v>457.94</v>
      </c>
      <c r="AC122" s="131">
        <v>65.5</v>
      </c>
      <c r="AD122" s="132">
        <v>17.2</v>
      </c>
      <c r="AE122" s="133">
        <v>0</v>
      </c>
      <c r="AF122" s="133">
        <v>0.16</v>
      </c>
      <c r="AG122" s="132">
        <v>3</v>
      </c>
      <c r="AH122" s="132">
        <v>5.4</v>
      </c>
      <c r="AI122" s="132">
        <v>3.25</v>
      </c>
      <c r="AJ122" s="132">
        <v>0</v>
      </c>
      <c r="AK122" s="132">
        <v>2.75</v>
      </c>
      <c r="AL122" s="132">
        <v>40.9</v>
      </c>
      <c r="AM122" s="133">
        <v>0</v>
      </c>
      <c r="AN122" s="132">
        <v>22.5</v>
      </c>
      <c r="AO122" s="132">
        <v>0.5</v>
      </c>
      <c r="AP122" s="132">
        <v>2.5499999999999998</v>
      </c>
      <c r="AQ122" s="132">
        <v>11.62</v>
      </c>
      <c r="AR122" s="132">
        <v>4.7</v>
      </c>
      <c r="AS122" s="133">
        <v>7.34</v>
      </c>
      <c r="AT122" s="133">
        <v>0</v>
      </c>
      <c r="AU122" s="133">
        <v>0</v>
      </c>
      <c r="AV122" s="132">
        <v>17.600000000000001</v>
      </c>
      <c r="AW122" s="133">
        <v>0</v>
      </c>
      <c r="AX122" s="132">
        <v>18.29</v>
      </c>
      <c r="AY122" s="132">
        <v>0</v>
      </c>
      <c r="AZ122" s="132">
        <v>0</v>
      </c>
      <c r="BA122" s="132">
        <v>14.6</v>
      </c>
      <c r="BB122" s="132">
        <v>0.3</v>
      </c>
      <c r="BC122" s="132">
        <v>219.78</v>
      </c>
      <c r="BD122" s="125">
        <v>119.33</v>
      </c>
      <c r="BE122" s="125">
        <v>3.88</v>
      </c>
      <c r="BF122" s="125">
        <v>3.88</v>
      </c>
      <c r="BG122" s="125">
        <v>0</v>
      </c>
      <c r="BH122" s="125">
        <v>2.4900000000000002</v>
      </c>
      <c r="BI122" s="125">
        <v>0</v>
      </c>
      <c r="BJ122" s="125">
        <v>112.95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  <c r="BR122" s="125">
        <v>3170</v>
      </c>
      <c r="BS122" s="125">
        <f t="shared" si="17"/>
        <v>21854.959999999999</v>
      </c>
    </row>
    <row r="123" spans="1:71" s="115" customFormat="1" ht="17.25" customHeight="1">
      <c r="A123" s="123" t="s">
        <v>264</v>
      </c>
      <c r="B123" s="123" t="s">
        <v>146</v>
      </c>
      <c r="C123" s="123" t="s">
        <v>155</v>
      </c>
      <c r="D123" s="124" t="s">
        <v>270</v>
      </c>
      <c r="E123" s="125">
        <v>7427.93</v>
      </c>
      <c r="F123" s="125">
        <v>6551.98</v>
      </c>
      <c r="G123" s="125">
        <v>4050.51</v>
      </c>
      <c r="H123" s="125">
        <v>271.68</v>
      </c>
      <c r="I123" s="125">
        <v>0</v>
      </c>
      <c r="J123" s="125">
        <v>138.69</v>
      </c>
      <c r="K123" s="125">
        <v>132.99</v>
      </c>
      <c r="L123" s="125">
        <v>0</v>
      </c>
      <c r="M123" s="125">
        <v>337.54</v>
      </c>
      <c r="N123" s="125">
        <v>0</v>
      </c>
      <c r="O123" s="125">
        <v>1892.25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 t="s">
        <v>264</v>
      </c>
      <c r="Y123" s="123" t="s">
        <v>146</v>
      </c>
      <c r="Z123" s="123" t="s">
        <v>155</v>
      </c>
      <c r="AA123" s="124" t="s">
        <v>270</v>
      </c>
      <c r="AB123" s="123">
        <v>849.63</v>
      </c>
      <c r="AC123" s="131">
        <v>141.19999999999999</v>
      </c>
      <c r="AD123" s="132">
        <v>8</v>
      </c>
      <c r="AE123" s="133">
        <v>0</v>
      </c>
      <c r="AF123" s="133">
        <v>0</v>
      </c>
      <c r="AG123" s="132">
        <v>56.9</v>
      </c>
      <c r="AH123" s="132">
        <v>73.8</v>
      </c>
      <c r="AI123" s="132">
        <v>4.8</v>
      </c>
      <c r="AJ123" s="132">
        <v>0</v>
      </c>
      <c r="AK123" s="132">
        <v>39</v>
      </c>
      <c r="AL123" s="132">
        <v>20.8</v>
      </c>
      <c r="AM123" s="133">
        <v>0</v>
      </c>
      <c r="AN123" s="132">
        <v>194.63</v>
      </c>
      <c r="AO123" s="132">
        <v>2</v>
      </c>
      <c r="AP123" s="132">
        <v>0</v>
      </c>
      <c r="AQ123" s="132">
        <v>9.6</v>
      </c>
      <c r="AR123" s="132">
        <v>0</v>
      </c>
      <c r="AS123" s="133">
        <v>43.3</v>
      </c>
      <c r="AT123" s="133">
        <v>0</v>
      </c>
      <c r="AU123" s="133">
        <v>0</v>
      </c>
      <c r="AV123" s="132">
        <v>39</v>
      </c>
      <c r="AW123" s="133">
        <v>0</v>
      </c>
      <c r="AX123" s="132">
        <v>88.28</v>
      </c>
      <c r="AY123" s="132">
        <v>0</v>
      </c>
      <c r="AZ123" s="132">
        <v>0</v>
      </c>
      <c r="BA123" s="132">
        <v>12</v>
      </c>
      <c r="BB123" s="132">
        <v>0</v>
      </c>
      <c r="BC123" s="132">
        <v>116.32</v>
      </c>
      <c r="BD123" s="125">
        <v>26.32</v>
      </c>
      <c r="BE123" s="125">
        <v>0</v>
      </c>
      <c r="BF123" s="125">
        <v>0</v>
      </c>
      <c r="BG123" s="125">
        <v>0</v>
      </c>
      <c r="BH123" s="125">
        <v>7.0000000000000007E-2</v>
      </c>
      <c r="BI123" s="125">
        <v>0</v>
      </c>
      <c r="BJ123" s="125">
        <v>26.25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0</v>
      </c>
      <c r="BR123" s="125">
        <v>130.01</v>
      </c>
      <c r="BS123" s="125">
        <f t="shared" si="17"/>
        <v>7557.94</v>
      </c>
    </row>
    <row r="124" spans="1:71" s="115" customFormat="1" ht="17.25" customHeight="1">
      <c r="A124" s="123" t="s">
        <v>264</v>
      </c>
      <c r="B124" s="123" t="s">
        <v>146</v>
      </c>
      <c r="C124" s="123" t="s">
        <v>159</v>
      </c>
      <c r="D124" s="124" t="s">
        <v>271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264</v>
      </c>
      <c r="Y124" s="123" t="s">
        <v>146</v>
      </c>
      <c r="Z124" s="123" t="s">
        <v>159</v>
      </c>
      <c r="AA124" s="124" t="s">
        <v>271</v>
      </c>
      <c r="AB124" s="123">
        <v>0</v>
      </c>
      <c r="AC124" s="125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5">
        <v>0</v>
      </c>
      <c r="BE124" s="125">
        <v>0</v>
      </c>
      <c r="BF124" s="125">
        <v>0</v>
      </c>
      <c r="BG124" s="125">
        <v>0</v>
      </c>
      <c r="BH124" s="125">
        <v>0</v>
      </c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0</v>
      </c>
      <c r="BR124" s="125">
        <v>100</v>
      </c>
      <c r="BS124" s="125">
        <f t="shared" si="17"/>
        <v>100</v>
      </c>
    </row>
    <row r="125" spans="1:71" s="115" customFormat="1" ht="17.25" customHeight="1">
      <c r="A125" s="123" t="s">
        <v>264</v>
      </c>
      <c r="B125" s="123" t="s">
        <v>146</v>
      </c>
      <c r="C125" s="123" t="s">
        <v>153</v>
      </c>
      <c r="D125" s="124" t="s">
        <v>272</v>
      </c>
      <c r="E125" s="125">
        <v>39.31</v>
      </c>
      <c r="F125" s="125">
        <v>0</v>
      </c>
      <c r="G125" s="125">
        <v>0</v>
      </c>
      <c r="H125" s="125">
        <v>0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264</v>
      </c>
      <c r="Y125" s="123" t="s">
        <v>146</v>
      </c>
      <c r="Z125" s="123" t="s">
        <v>153</v>
      </c>
      <c r="AA125" s="124" t="s">
        <v>272</v>
      </c>
      <c r="AB125" s="123">
        <v>0</v>
      </c>
      <c r="AC125" s="125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5">
        <v>39.31</v>
      </c>
      <c r="BE125" s="125">
        <v>0</v>
      </c>
      <c r="BF125" s="125">
        <v>0</v>
      </c>
      <c r="BG125" s="125">
        <v>0</v>
      </c>
      <c r="BH125" s="125">
        <v>0.9</v>
      </c>
      <c r="BI125" s="125">
        <v>0</v>
      </c>
      <c r="BJ125" s="125">
        <v>38.409999999999997</v>
      </c>
      <c r="BK125" s="125">
        <v>0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  <c r="BR125" s="125">
        <v>53</v>
      </c>
      <c r="BS125" s="125">
        <f t="shared" si="17"/>
        <v>92.31</v>
      </c>
    </row>
    <row r="126" spans="1:71" s="115" customFormat="1" ht="17.25" customHeight="1">
      <c r="A126" s="123"/>
      <c r="B126" s="123" t="s">
        <v>148</v>
      </c>
      <c r="C126" s="123"/>
      <c r="D126" s="124" t="s">
        <v>273</v>
      </c>
      <c r="E126" s="125">
        <v>1380.97</v>
      </c>
      <c r="F126" s="125">
        <v>1237.04</v>
      </c>
      <c r="G126" s="125">
        <v>788.81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65.73</v>
      </c>
      <c r="N126" s="125">
        <v>0</v>
      </c>
      <c r="O126" s="125">
        <v>382.5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148</v>
      </c>
      <c r="Z126" s="123"/>
      <c r="AA126" s="124" t="s">
        <v>273</v>
      </c>
      <c r="AB126" s="123">
        <v>140</v>
      </c>
      <c r="AC126" s="125">
        <f>AC127</f>
        <v>3</v>
      </c>
      <c r="AD126" s="125">
        <f t="shared" ref="AD126:BC126" si="28">AD127</f>
        <v>0</v>
      </c>
      <c r="AE126" s="125">
        <f t="shared" si="28"/>
        <v>0</v>
      </c>
      <c r="AF126" s="125">
        <f t="shared" si="28"/>
        <v>0</v>
      </c>
      <c r="AG126" s="125">
        <f t="shared" si="28"/>
        <v>6</v>
      </c>
      <c r="AH126" s="125">
        <f t="shared" si="28"/>
        <v>11</v>
      </c>
      <c r="AI126" s="125">
        <f t="shared" si="28"/>
        <v>0</v>
      </c>
      <c r="AJ126" s="125">
        <f t="shared" si="28"/>
        <v>0</v>
      </c>
      <c r="AK126" s="125">
        <f t="shared" si="28"/>
        <v>0</v>
      </c>
      <c r="AL126" s="125">
        <f t="shared" si="28"/>
        <v>0</v>
      </c>
      <c r="AM126" s="125">
        <f t="shared" si="28"/>
        <v>0</v>
      </c>
      <c r="AN126" s="125">
        <f t="shared" si="28"/>
        <v>0</v>
      </c>
      <c r="AO126" s="125">
        <f t="shared" si="28"/>
        <v>0</v>
      </c>
      <c r="AP126" s="125">
        <f t="shared" si="28"/>
        <v>0</v>
      </c>
      <c r="AQ126" s="125">
        <f t="shared" si="28"/>
        <v>0</v>
      </c>
      <c r="AR126" s="125">
        <f t="shared" si="28"/>
        <v>0</v>
      </c>
      <c r="AS126" s="125">
        <f t="shared" si="28"/>
        <v>120</v>
      </c>
      <c r="AT126" s="125">
        <f t="shared" si="28"/>
        <v>0</v>
      </c>
      <c r="AU126" s="125">
        <f t="shared" si="28"/>
        <v>0</v>
      </c>
      <c r="AV126" s="125">
        <f t="shared" si="28"/>
        <v>0</v>
      </c>
      <c r="AW126" s="125">
        <f t="shared" si="28"/>
        <v>0</v>
      </c>
      <c r="AX126" s="125">
        <f t="shared" si="28"/>
        <v>0</v>
      </c>
      <c r="AY126" s="125">
        <f t="shared" si="28"/>
        <v>0</v>
      </c>
      <c r="AZ126" s="125">
        <f t="shared" si="28"/>
        <v>0</v>
      </c>
      <c r="BA126" s="125">
        <f t="shared" si="28"/>
        <v>0</v>
      </c>
      <c r="BB126" s="125">
        <f t="shared" si="28"/>
        <v>0</v>
      </c>
      <c r="BC126" s="125">
        <f t="shared" si="28"/>
        <v>0</v>
      </c>
      <c r="BD126" s="125">
        <v>3.92</v>
      </c>
      <c r="BE126" s="125">
        <v>0</v>
      </c>
      <c r="BF126" s="125">
        <v>0</v>
      </c>
      <c r="BG126" s="125">
        <v>0</v>
      </c>
      <c r="BH126" s="125">
        <v>0</v>
      </c>
      <c r="BI126" s="125">
        <v>0</v>
      </c>
      <c r="BJ126" s="125">
        <v>3.92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  <c r="BR126" s="125">
        <v>140.6</v>
      </c>
      <c r="BS126" s="125">
        <f t="shared" si="17"/>
        <v>1521.57</v>
      </c>
    </row>
    <row r="127" spans="1:71" s="115" customFormat="1" ht="17.25" customHeight="1">
      <c r="A127" s="123" t="s">
        <v>264</v>
      </c>
      <c r="B127" s="123" t="s">
        <v>150</v>
      </c>
      <c r="C127" s="123" t="s">
        <v>144</v>
      </c>
      <c r="D127" s="124" t="s">
        <v>274</v>
      </c>
      <c r="E127" s="125">
        <v>1380.97</v>
      </c>
      <c r="F127" s="125">
        <v>1237.04</v>
      </c>
      <c r="G127" s="125">
        <v>788.81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65.73</v>
      </c>
      <c r="N127" s="125">
        <v>0</v>
      </c>
      <c r="O127" s="125">
        <v>382.5</v>
      </c>
      <c r="P127" s="125">
        <v>0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264</v>
      </c>
      <c r="Y127" s="123" t="s">
        <v>150</v>
      </c>
      <c r="Z127" s="123" t="s">
        <v>144</v>
      </c>
      <c r="AA127" s="124" t="s">
        <v>274</v>
      </c>
      <c r="AB127" s="123">
        <v>140</v>
      </c>
      <c r="AC127" s="131">
        <v>3</v>
      </c>
      <c r="AD127" s="132">
        <v>0</v>
      </c>
      <c r="AE127" s="133">
        <v>0</v>
      </c>
      <c r="AF127" s="133">
        <v>0</v>
      </c>
      <c r="AG127" s="132">
        <v>6</v>
      </c>
      <c r="AH127" s="132">
        <v>11</v>
      </c>
      <c r="AI127" s="132">
        <v>0</v>
      </c>
      <c r="AJ127" s="132">
        <v>0</v>
      </c>
      <c r="AK127" s="132">
        <v>0</v>
      </c>
      <c r="AL127" s="132">
        <v>0</v>
      </c>
      <c r="AM127" s="133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3">
        <v>120</v>
      </c>
      <c r="AT127" s="133">
        <v>0</v>
      </c>
      <c r="AU127" s="133">
        <v>0</v>
      </c>
      <c r="AV127" s="132">
        <v>0</v>
      </c>
      <c r="AW127" s="133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25">
        <v>3.92</v>
      </c>
      <c r="BE127" s="125">
        <v>0</v>
      </c>
      <c r="BF127" s="125">
        <v>0</v>
      </c>
      <c r="BG127" s="125">
        <v>0</v>
      </c>
      <c r="BH127" s="125">
        <v>0</v>
      </c>
      <c r="BI127" s="125">
        <v>0</v>
      </c>
      <c r="BJ127" s="125">
        <v>3.92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  <c r="BR127" s="125">
        <v>140.6</v>
      </c>
      <c r="BS127" s="125">
        <f t="shared" si="17"/>
        <v>1521.57</v>
      </c>
    </row>
    <row r="128" spans="1:71" s="115" customFormat="1" ht="17.25" customHeight="1">
      <c r="A128" s="123"/>
      <c r="B128" s="123" t="s">
        <v>163</v>
      </c>
      <c r="C128" s="123"/>
      <c r="D128" s="124" t="s">
        <v>275</v>
      </c>
      <c r="E128" s="125">
        <v>60.84</v>
      </c>
      <c r="F128" s="125">
        <v>60.84</v>
      </c>
      <c r="G128" s="125">
        <v>39.54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3.3</v>
      </c>
      <c r="N128" s="125">
        <v>0</v>
      </c>
      <c r="O128" s="125">
        <v>18</v>
      </c>
      <c r="P128" s="125">
        <v>0</v>
      </c>
      <c r="Q128" s="125">
        <v>0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/>
      <c r="Y128" s="123" t="s">
        <v>163</v>
      </c>
      <c r="Z128" s="123"/>
      <c r="AA128" s="124" t="s">
        <v>275</v>
      </c>
      <c r="AB128" s="123">
        <v>0</v>
      </c>
      <c r="AC128" s="125">
        <f>AC129</f>
        <v>0</v>
      </c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5">
        <v>0</v>
      </c>
      <c r="BE128" s="125">
        <v>0</v>
      </c>
      <c r="BF128" s="125">
        <v>0</v>
      </c>
      <c r="BG128" s="125">
        <v>0</v>
      </c>
      <c r="BH128" s="125">
        <v>0</v>
      </c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  <c r="BR128" s="125">
        <v>15</v>
      </c>
      <c r="BS128" s="125">
        <f t="shared" si="17"/>
        <v>75.84</v>
      </c>
    </row>
    <row r="129" spans="1:71" s="115" customFormat="1" ht="17.25" customHeight="1">
      <c r="A129" s="123" t="s">
        <v>264</v>
      </c>
      <c r="B129" s="123" t="s">
        <v>171</v>
      </c>
      <c r="C129" s="123" t="s">
        <v>137</v>
      </c>
      <c r="D129" s="124" t="s">
        <v>276</v>
      </c>
      <c r="E129" s="125">
        <v>60.84</v>
      </c>
      <c r="F129" s="125">
        <v>60.84</v>
      </c>
      <c r="G129" s="125">
        <v>39.54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3.3</v>
      </c>
      <c r="N129" s="125">
        <v>0</v>
      </c>
      <c r="O129" s="125">
        <v>18</v>
      </c>
      <c r="P129" s="125">
        <v>0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264</v>
      </c>
      <c r="Y129" s="123" t="s">
        <v>171</v>
      </c>
      <c r="Z129" s="123" t="s">
        <v>137</v>
      </c>
      <c r="AA129" s="124" t="s">
        <v>276</v>
      </c>
      <c r="AB129" s="123">
        <v>0</v>
      </c>
      <c r="AC129" s="125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5">
        <v>0</v>
      </c>
      <c r="BE129" s="125">
        <v>0</v>
      </c>
      <c r="BF129" s="125">
        <v>0</v>
      </c>
      <c r="BG129" s="125">
        <v>0</v>
      </c>
      <c r="BH129" s="125">
        <v>0</v>
      </c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  <c r="BR129" s="125">
        <v>15</v>
      </c>
      <c r="BS129" s="125">
        <f t="shared" si="17"/>
        <v>75.84</v>
      </c>
    </row>
    <row r="130" spans="1:71" s="115" customFormat="1" ht="17.25" customHeight="1">
      <c r="A130" s="123"/>
      <c r="B130" s="123" t="s">
        <v>151</v>
      </c>
      <c r="C130" s="123"/>
      <c r="D130" s="124" t="s">
        <v>277</v>
      </c>
      <c r="E130" s="125">
        <v>448.81</v>
      </c>
      <c r="F130" s="125">
        <v>419.87</v>
      </c>
      <c r="G130" s="125">
        <v>204.81</v>
      </c>
      <c r="H130" s="125">
        <v>31.5</v>
      </c>
      <c r="I130" s="125">
        <v>31.5</v>
      </c>
      <c r="J130" s="125">
        <v>0</v>
      </c>
      <c r="K130" s="125">
        <v>0</v>
      </c>
      <c r="L130" s="125">
        <v>0</v>
      </c>
      <c r="M130" s="125">
        <v>17.07</v>
      </c>
      <c r="N130" s="125">
        <v>0</v>
      </c>
      <c r="O130" s="125">
        <v>166.5</v>
      </c>
      <c r="P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151</v>
      </c>
      <c r="Z130" s="123"/>
      <c r="AA130" s="124" t="s">
        <v>277</v>
      </c>
      <c r="AB130" s="123">
        <v>27.62</v>
      </c>
      <c r="AC130" s="125">
        <f>SUM(AC131:AC133)</f>
        <v>1.9</v>
      </c>
      <c r="AD130" s="125">
        <f t="shared" ref="AD130:BC130" si="29">SUM(AD131:AD133)</f>
        <v>5</v>
      </c>
      <c r="AE130" s="125">
        <f t="shared" si="29"/>
        <v>0</v>
      </c>
      <c r="AF130" s="125">
        <f t="shared" si="29"/>
        <v>0</v>
      </c>
      <c r="AG130" s="125">
        <f t="shared" si="29"/>
        <v>3</v>
      </c>
      <c r="AH130" s="125">
        <f t="shared" si="29"/>
        <v>2</v>
      </c>
      <c r="AI130" s="125">
        <f t="shared" si="29"/>
        <v>0</v>
      </c>
      <c r="AJ130" s="125">
        <f t="shared" si="29"/>
        <v>0</v>
      </c>
      <c r="AK130" s="125">
        <f t="shared" si="29"/>
        <v>0</v>
      </c>
      <c r="AL130" s="125">
        <f t="shared" si="29"/>
        <v>2</v>
      </c>
      <c r="AM130" s="125">
        <f t="shared" si="29"/>
        <v>0</v>
      </c>
      <c r="AN130" s="125">
        <f t="shared" si="29"/>
        <v>1</v>
      </c>
      <c r="AO130" s="125">
        <f t="shared" si="29"/>
        <v>0</v>
      </c>
      <c r="AP130" s="125">
        <f t="shared" si="29"/>
        <v>0</v>
      </c>
      <c r="AQ130" s="125">
        <f t="shared" si="29"/>
        <v>0</v>
      </c>
      <c r="AR130" s="125">
        <f t="shared" si="29"/>
        <v>1.5</v>
      </c>
      <c r="AS130" s="125">
        <f t="shared" si="29"/>
        <v>0</v>
      </c>
      <c r="AT130" s="125">
        <f t="shared" si="29"/>
        <v>0</v>
      </c>
      <c r="AU130" s="125">
        <f t="shared" si="29"/>
        <v>0</v>
      </c>
      <c r="AV130" s="125">
        <f t="shared" si="29"/>
        <v>0</v>
      </c>
      <c r="AW130" s="125">
        <f t="shared" si="29"/>
        <v>0</v>
      </c>
      <c r="AX130" s="125">
        <f t="shared" si="29"/>
        <v>0</v>
      </c>
      <c r="AY130" s="125">
        <f t="shared" si="29"/>
        <v>0</v>
      </c>
      <c r="AZ130" s="125">
        <f t="shared" si="29"/>
        <v>0</v>
      </c>
      <c r="BA130" s="125">
        <f t="shared" si="29"/>
        <v>11.22</v>
      </c>
      <c r="BB130" s="125">
        <f t="shared" si="29"/>
        <v>0</v>
      </c>
      <c r="BC130" s="125">
        <f t="shared" si="29"/>
        <v>0</v>
      </c>
      <c r="BD130" s="125">
        <v>1.31</v>
      </c>
      <c r="BE130" s="125">
        <v>0</v>
      </c>
      <c r="BF130" s="125">
        <v>0</v>
      </c>
      <c r="BG130" s="125">
        <v>0</v>
      </c>
      <c r="BH130" s="125">
        <v>0</v>
      </c>
      <c r="BI130" s="125">
        <v>0</v>
      </c>
      <c r="BJ130" s="125">
        <v>1.31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  <c r="BR130" s="125">
        <v>616</v>
      </c>
      <c r="BS130" s="125">
        <f t="shared" si="17"/>
        <v>1064.81</v>
      </c>
    </row>
    <row r="131" spans="1:71" s="115" customFormat="1" ht="17.25" customHeight="1">
      <c r="A131" s="123" t="s">
        <v>264</v>
      </c>
      <c r="B131" s="123" t="s">
        <v>174</v>
      </c>
      <c r="C131" s="123" t="s">
        <v>137</v>
      </c>
      <c r="D131" s="124" t="s">
        <v>278</v>
      </c>
      <c r="E131" s="125">
        <v>195.6</v>
      </c>
      <c r="F131" s="125">
        <v>195.6</v>
      </c>
      <c r="G131" s="125">
        <v>132.78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11.07</v>
      </c>
      <c r="N131" s="125">
        <v>0</v>
      </c>
      <c r="O131" s="125">
        <v>51.75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264</v>
      </c>
      <c r="Y131" s="123" t="s">
        <v>174</v>
      </c>
      <c r="Z131" s="123" t="s">
        <v>137</v>
      </c>
      <c r="AA131" s="124" t="s">
        <v>278</v>
      </c>
      <c r="AB131" s="123">
        <v>0</v>
      </c>
      <c r="AC131" s="125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5">
        <v>0</v>
      </c>
      <c r="BE131" s="125">
        <v>0</v>
      </c>
      <c r="BF131" s="125">
        <v>0</v>
      </c>
      <c r="BG131" s="125">
        <v>0</v>
      </c>
      <c r="BH131" s="125">
        <v>0</v>
      </c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  <c r="BR131" s="125">
        <v>0</v>
      </c>
      <c r="BS131" s="125">
        <f t="shared" si="17"/>
        <v>195.6</v>
      </c>
    </row>
    <row r="132" spans="1:71" s="115" customFormat="1" ht="17.25" customHeight="1">
      <c r="A132" s="123" t="s">
        <v>264</v>
      </c>
      <c r="B132" s="123" t="s">
        <v>174</v>
      </c>
      <c r="C132" s="123" t="s">
        <v>144</v>
      </c>
      <c r="D132" s="124" t="s">
        <v>279</v>
      </c>
      <c r="E132" s="125">
        <v>253.21</v>
      </c>
      <c r="F132" s="125">
        <v>224.28</v>
      </c>
      <c r="G132" s="125">
        <v>72.02</v>
      </c>
      <c r="H132" s="125">
        <v>31.5</v>
      </c>
      <c r="I132" s="125">
        <v>31.5</v>
      </c>
      <c r="J132" s="125">
        <v>0</v>
      </c>
      <c r="K132" s="125">
        <v>0</v>
      </c>
      <c r="L132" s="125">
        <v>0</v>
      </c>
      <c r="M132" s="125">
        <v>6</v>
      </c>
      <c r="N132" s="125">
        <v>0</v>
      </c>
      <c r="O132" s="125">
        <v>114.75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 t="s">
        <v>264</v>
      </c>
      <c r="Y132" s="123" t="s">
        <v>174</v>
      </c>
      <c r="Z132" s="123" t="s">
        <v>144</v>
      </c>
      <c r="AA132" s="124" t="s">
        <v>279</v>
      </c>
      <c r="AB132" s="123">
        <v>27.62</v>
      </c>
      <c r="AC132" s="131">
        <v>1.9</v>
      </c>
      <c r="AD132" s="132">
        <v>5</v>
      </c>
      <c r="AE132" s="133">
        <v>0</v>
      </c>
      <c r="AF132" s="133">
        <v>0</v>
      </c>
      <c r="AG132" s="132">
        <v>3</v>
      </c>
      <c r="AH132" s="132">
        <v>2</v>
      </c>
      <c r="AI132" s="132">
        <v>0</v>
      </c>
      <c r="AJ132" s="132">
        <v>0</v>
      </c>
      <c r="AK132" s="132">
        <v>0</v>
      </c>
      <c r="AL132" s="132">
        <v>2</v>
      </c>
      <c r="AM132" s="133">
        <v>0</v>
      </c>
      <c r="AN132" s="132">
        <v>1</v>
      </c>
      <c r="AO132" s="132">
        <v>0</v>
      </c>
      <c r="AP132" s="132">
        <v>0</v>
      </c>
      <c r="AQ132" s="132">
        <v>0</v>
      </c>
      <c r="AR132" s="132">
        <v>1.5</v>
      </c>
      <c r="AS132" s="133">
        <v>0</v>
      </c>
      <c r="AT132" s="133">
        <v>0</v>
      </c>
      <c r="AU132" s="133">
        <v>0</v>
      </c>
      <c r="AV132" s="132">
        <v>0</v>
      </c>
      <c r="AW132" s="133">
        <v>0</v>
      </c>
      <c r="AX132" s="132">
        <v>0</v>
      </c>
      <c r="AY132" s="132">
        <v>0</v>
      </c>
      <c r="AZ132" s="132">
        <v>0</v>
      </c>
      <c r="BA132" s="132">
        <v>11.22</v>
      </c>
      <c r="BB132" s="132">
        <v>0</v>
      </c>
      <c r="BC132" s="132">
        <v>0</v>
      </c>
      <c r="BD132" s="125">
        <v>1.31</v>
      </c>
      <c r="BE132" s="125">
        <v>0</v>
      </c>
      <c r="BF132" s="125">
        <v>0</v>
      </c>
      <c r="BG132" s="125">
        <v>0</v>
      </c>
      <c r="BH132" s="125">
        <v>0</v>
      </c>
      <c r="BI132" s="125">
        <v>0</v>
      </c>
      <c r="BJ132" s="125">
        <v>1.31</v>
      </c>
      <c r="BK132" s="125">
        <v>0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  <c r="BR132" s="125">
        <v>166</v>
      </c>
      <c r="BS132" s="125">
        <f t="shared" si="17"/>
        <v>419.21</v>
      </c>
    </row>
    <row r="133" spans="1:71" s="115" customFormat="1" ht="17.25" customHeight="1">
      <c r="A133" s="123" t="s">
        <v>264</v>
      </c>
      <c r="B133" s="123" t="s">
        <v>174</v>
      </c>
      <c r="C133" s="123" t="s">
        <v>148</v>
      </c>
      <c r="D133" s="124" t="s">
        <v>280</v>
      </c>
      <c r="E133" s="125">
        <v>0</v>
      </c>
      <c r="F133" s="125">
        <v>0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264</v>
      </c>
      <c r="Y133" s="123" t="s">
        <v>174</v>
      </c>
      <c r="Z133" s="123" t="s">
        <v>148</v>
      </c>
      <c r="AA133" s="124" t="s">
        <v>280</v>
      </c>
      <c r="AB133" s="123">
        <v>0</v>
      </c>
      <c r="AC133" s="125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5">
        <v>0</v>
      </c>
      <c r="BE133" s="125">
        <v>0</v>
      </c>
      <c r="BF133" s="125">
        <v>0</v>
      </c>
      <c r="BG133" s="125">
        <v>0</v>
      </c>
      <c r="BH133" s="125">
        <v>0</v>
      </c>
      <c r="BI133" s="125">
        <v>0</v>
      </c>
      <c r="BJ133" s="125">
        <v>0</v>
      </c>
      <c r="BK133" s="125">
        <v>0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  <c r="BR133" s="125">
        <v>450</v>
      </c>
      <c r="BS133" s="125">
        <f t="shared" si="17"/>
        <v>450</v>
      </c>
    </row>
    <row r="134" spans="1:71" s="115" customFormat="1" ht="17.25" customHeight="1">
      <c r="A134" s="123" t="s">
        <v>281</v>
      </c>
      <c r="B134" s="123"/>
      <c r="C134" s="123"/>
      <c r="D134" s="124" t="s">
        <v>282</v>
      </c>
      <c r="E134" s="125">
        <v>39.9</v>
      </c>
      <c r="F134" s="125">
        <v>32.46</v>
      </c>
      <c r="G134" s="125">
        <v>20.2</v>
      </c>
      <c r="H134" s="125">
        <v>9</v>
      </c>
      <c r="I134" s="125">
        <v>9</v>
      </c>
      <c r="J134" s="125">
        <v>0</v>
      </c>
      <c r="K134" s="125">
        <v>0</v>
      </c>
      <c r="L134" s="125">
        <v>0</v>
      </c>
      <c r="M134" s="125">
        <v>1.68</v>
      </c>
      <c r="N134" s="125">
        <v>0</v>
      </c>
      <c r="O134" s="125">
        <v>1.58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 t="s">
        <v>281</v>
      </c>
      <c r="Y134" s="123"/>
      <c r="Z134" s="123"/>
      <c r="AA134" s="124" t="s">
        <v>282</v>
      </c>
      <c r="AB134" s="123">
        <v>7.44</v>
      </c>
      <c r="AC134" s="125">
        <f>AC135+AC141</f>
        <v>0.96</v>
      </c>
      <c r="AD134" s="125">
        <f t="shared" ref="AD134:BC134" si="30">AD135+AD141</f>
        <v>0.2</v>
      </c>
      <c r="AE134" s="125">
        <f t="shared" si="30"/>
        <v>0</v>
      </c>
      <c r="AF134" s="125">
        <f t="shared" si="30"/>
        <v>0.1</v>
      </c>
      <c r="AG134" s="125">
        <f t="shared" si="30"/>
        <v>0</v>
      </c>
      <c r="AH134" s="125">
        <f t="shared" si="30"/>
        <v>0.2</v>
      </c>
      <c r="AI134" s="125">
        <f t="shared" si="30"/>
        <v>0.1</v>
      </c>
      <c r="AJ134" s="125">
        <f t="shared" si="30"/>
        <v>0</v>
      </c>
      <c r="AK134" s="125">
        <f t="shared" si="30"/>
        <v>0</v>
      </c>
      <c r="AL134" s="125">
        <f t="shared" si="30"/>
        <v>1.4</v>
      </c>
      <c r="AM134" s="125">
        <f t="shared" si="30"/>
        <v>0</v>
      </c>
      <c r="AN134" s="125">
        <f t="shared" si="30"/>
        <v>0</v>
      </c>
      <c r="AO134" s="125">
        <f t="shared" si="30"/>
        <v>0</v>
      </c>
      <c r="AP134" s="125">
        <f t="shared" si="30"/>
        <v>0.74</v>
      </c>
      <c r="AQ134" s="125">
        <f t="shared" si="30"/>
        <v>0.4</v>
      </c>
      <c r="AR134" s="125">
        <f t="shared" si="30"/>
        <v>0.4</v>
      </c>
      <c r="AS134" s="125">
        <f t="shared" si="30"/>
        <v>0</v>
      </c>
      <c r="AT134" s="125">
        <f t="shared" si="30"/>
        <v>0</v>
      </c>
      <c r="AU134" s="125">
        <f t="shared" si="30"/>
        <v>0</v>
      </c>
      <c r="AV134" s="125">
        <f t="shared" si="30"/>
        <v>0</v>
      </c>
      <c r="AW134" s="125">
        <f t="shared" si="30"/>
        <v>0</v>
      </c>
      <c r="AX134" s="125">
        <f t="shared" si="30"/>
        <v>0.3</v>
      </c>
      <c r="AY134" s="125">
        <f t="shared" si="30"/>
        <v>0</v>
      </c>
      <c r="AZ134" s="125">
        <f t="shared" si="30"/>
        <v>0</v>
      </c>
      <c r="BA134" s="125">
        <f t="shared" si="30"/>
        <v>2.64</v>
      </c>
      <c r="BB134" s="125">
        <f t="shared" si="30"/>
        <v>0</v>
      </c>
      <c r="BC134" s="125">
        <f t="shared" si="30"/>
        <v>0</v>
      </c>
      <c r="BD134" s="125">
        <v>0</v>
      </c>
      <c r="BE134" s="125">
        <v>0</v>
      </c>
      <c r="BF134" s="125">
        <v>0</v>
      </c>
      <c r="BG134" s="125">
        <v>0</v>
      </c>
      <c r="BH134" s="125">
        <v>0</v>
      </c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  <c r="BR134" s="125">
        <v>367</v>
      </c>
      <c r="BS134" s="125">
        <f t="shared" si="17"/>
        <v>406.9</v>
      </c>
    </row>
    <row r="135" spans="1:71" s="115" customFormat="1" ht="17.25" customHeight="1">
      <c r="A135" s="123"/>
      <c r="B135" s="123" t="s">
        <v>137</v>
      </c>
      <c r="C135" s="123"/>
      <c r="D135" s="124" t="s">
        <v>283</v>
      </c>
      <c r="E135" s="125">
        <v>33.89</v>
      </c>
      <c r="F135" s="125">
        <v>27.41</v>
      </c>
      <c r="G135" s="125">
        <v>16.989999999999998</v>
      </c>
      <c r="H135" s="125">
        <v>9</v>
      </c>
      <c r="I135" s="125">
        <v>9</v>
      </c>
      <c r="J135" s="125">
        <v>0</v>
      </c>
      <c r="K135" s="125">
        <v>0</v>
      </c>
      <c r="L135" s="125">
        <v>0</v>
      </c>
      <c r="M135" s="125">
        <v>1.42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/>
      <c r="Y135" s="123" t="s">
        <v>137</v>
      </c>
      <c r="Z135" s="123"/>
      <c r="AA135" s="124" t="s">
        <v>283</v>
      </c>
      <c r="AB135" s="123">
        <v>6.48</v>
      </c>
      <c r="AC135" s="125">
        <f>SUM(AC136:AC137)</f>
        <v>0.4</v>
      </c>
      <c r="AD135" s="125">
        <f t="shared" ref="AD135:BC135" si="31">SUM(AD136:AD137)</f>
        <v>0.2</v>
      </c>
      <c r="AE135" s="125">
        <f t="shared" si="31"/>
        <v>0</v>
      </c>
      <c r="AF135" s="125">
        <f t="shared" si="31"/>
        <v>0.1</v>
      </c>
      <c r="AG135" s="125">
        <f t="shared" si="31"/>
        <v>0</v>
      </c>
      <c r="AH135" s="125">
        <f t="shared" si="31"/>
        <v>0.2</v>
      </c>
      <c r="AI135" s="125">
        <f t="shared" si="31"/>
        <v>0.1</v>
      </c>
      <c r="AJ135" s="125">
        <f t="shared" si="31"/>
        <v>0</v>
      </c>
      <c r="AK135" s="125">
        <f t="shared" si="31"/>
        <v>0</v>
      </c>
      <c r="AL135" s="125">
        <f t="shared" si="31"/>
        <v>1</v>
      </c>
      <c r="AM135" s="125">
        <f t="shared" si="31"/>
        <v>0</v>
      </c>
      <c r="AN135" s="125">
        <f t="shared" si="31"/>
        <v>0</v>
      </c>
      <c r="AO135" s="125">
        <f t="shared" si="31"/>
        <v>0</v>
      </c>
      <c r="AP135" s="125">
        <f t="shared" si="31"/>
        <v>0.74</v>
      </c>
      <c r="AQ135" s="125">
        <f t="shared" si="31"/>
        <v>0.4</v>
      </c>
      <c r="AR135" s="125">
        <f t="shared" si="31"/>
        <v>0.4</v>
      </c>
      <c r="AS135" s="125">
        <f t="shared" si="31"/>
        <v>0</v>
      </c>
      <c r="AT135" s="125">
        <f t="shared" si="31"/>
        <v>0</v>
      </c>
      <c r="AU135" s="125">
        <f t="shared" si="31"/>
        <v>0</v>
      </c>
      <c r="AV135" s="125">
        <f t="shared" si="31"/>
        <v>0</v>
      </c>
      <c r="AW135" s="125">
        <f t="shared" si="31"/>
        <v>0</v>
      </c>
      <c r="AX135" s="125">
        <f t="shared" si="31"/>
        <v>0.3</v>
      </c>
      <c r="AY135" s="125">
        <f t="shared" si="31"/>
        <v>0</v>
      </c>
      <c r="AZ135" s="125">
        <f t="shared" si="31"/>
        <v>0</v>
      </c>
      <c r="BA135" s="125">
        <f t="shared" si="31"/>
        <v>2.64</v>
      </c>
      <c r="BB135" s="125">
        <f t="shared" si="31"/>
        <v>0</v>
      </c>
      <c r="BC135" s="125">
        <f t="shared" si="31"/>
        <v>0</v>
      </c>
      <c r="BD135" s="125">
        <v>0</v>
      </c>
      <c r="BE135" s="125">
        <v>0</v>
      </c>
      <c r="BF135" s="125">
        <v>0</v>
      </c>
      <c r="BG135" s="125">
        <v>0</v>
      </c>
      <c r="BH135" s="125">
        <v>0</v>
      </c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  <c r="BR135" s="125">
        <v>348</v>
      </c>
      <c r="BS135" s="125">
        <f t="shared" si="17"/>
        <v>381.89</v>
      </c>
    </row>
    <row r="136" spans="1:71" s="115" customFormat="1" ht="17.25" customHeight="1">
      <c r="A136" s="123" t="s">
        <v>284</v>
      </c>
      <c r="B136" s="123" t="s">
        <v>140</v>
      </c>
      <c r="C136" s="123" t="s">
        <v>137</v>
      </c>
      <c r="D136" s="124" t="s">
        <v>141</v>
      </c>
      <c r="E136" s="125">
        <v>33.89</v>
      </c>
      <c r="F136" s="125">
        <v>27.41</v>
      </c>
      <c r="G136" s="125">
        <v>16.989999999999998</v>
      </c>
      <c r="H136" s="125">
        <v>9</v>
      </c>
      <c r="I136" s="125">
        <v>9</v>
      </c>
      <c r="J136" s="125">
        <v>0</v>
      </c>
      <c r="K136" s="125">
        <v>0</v>
      </c>
      <c r="L136" s="125">
        <v>0</v>
      </c>
      <c r="M136" s="125">
        <v>1.42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284</v>
      </c>
      <c r="Y136" s="123" t="s">
        <v>140</v>
      </c>
      <c r="Z136" s="123" t="s">
        <v>137</v>
      </c>
      <c r="AA136" s="124" t="s">
        <v>141</v>
      </c>
      <c r="AB136" s="123">
        <v>6.48</v>
      </c>
      <c r="AC136" s="131">
        <v>0.4</v>
      </c>
      <c r="AD136" s="132">
        <v>0.2</v>
      </c>
      <c r="AE136" s="133">
        <v>0</v>
      </c>
      <c r="AF136" s="133">
        <v>0.1</v>
      </c>
      <c r="AG136" s="132">
        <v>0</v>
      </c>
      <c r="AH136" s="132">
        <v>0.2</v>
      </c>
      <c r="AI136" s="132">
        <v>0.1</v>
      </c>
      <c r="AJ136" s="132">
        <v>0</v>
      </c>
      <c r="AK136" s="132">
        <v>0</v>
      </c>
      <c r="AL136" s="132">
        <v>1</v>
      </c>
      <c r="AM136" s="133">
        <v>0</v>
      </c>
      <c r="AN136" s="132">
        <v>0</v>
      </c>
      <c r="AO136" s="132">
        <v>0</v>
      </c>
      <c r="AP136" s="132">
        <v>0.74</v>
      </c>
      <c r="AQ136" s="132">
        <v>0.4</v>
      </c>
      <c r="AR136" s="132">
        <v>0.4</v>
      </c>
      <c r="AS136" s="133">
        <v>0</v>
      </c>
      <c r="AT136" s="133">
        <v>0</v>
      </c>
      <c r="AU136" s="133">
        <v>0</v>
      </c>
      <c r="AV136" s="132">
        <v>0</v>
      </c>
      <c r="AW136" s="133">
        <v>0</v>
      </c>
      <c r="AX136" s="132">
        <v>0.3</v>
      </c>
      <c r="AY136" s="132">
        <v>0</v>
      </c>
      <c r="AZ136" s="132">
        <v>0</v>
      </c>
      <c r="BA136" s="132">
        <v>2.64</v>
      </c>
      <c r="BB136" s="132">
        <v>0</v>
      </c>
      <c r="BC136" s="132">
        <v>0</v>
      </c>
      <c r="BD136" s="125">
        <v>0</v>
      </c>
      <c r="BE136" s="125">
        <v>0</v>
      </c>
      <c r="BF136" s="125">
        <v>0</v>
      </c>
      <c r="BG136" s="125">
        <v>0</v>
      </c>
      <c r="BH136" s="125">
        <v>0</v>
      </c>
      <c r="BI136" s="125">
        <v>0</v>
      </c>
      <c r="BJ136" s="125">
        <v>0</v>
      </c>
      <c r="BK136" s="125">
        <v>0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  <c r="BR136" s="125">
        <v>297</v>
      </c>
      <c r="BS136" s="125">
        <f t="shared" ref="BS136:BS199" si="32">BR136+E136</f>
        <v>330.89</v>
      </c>
    </row>
    <row r="137" spans="1:71" s="115" customFormat="1" ht="17.25" customHeight="1">
      <c r="A137" s="123" t="s">
        <v>284</v>
      </c>
      <c r="B137" s="123" t="s">
        <v>140</v>
      </c>
      <c r="C137" s="123" t="s">
        <v>153</v>
      </c>
      <c r="D137" s="124" t="s">
        <v>285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125">
        <v>0</v>
      </c>
      <c r="M137" s="125">
        <v>0</v>
      </c>
      <c r="N137" s="125">
        <v>0</v>
      </c>
      <c r="O137" s="125">
        <v>0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 t="s">
        <v>284</v>
      </c>
      <c r="Y137" s="123" t="s">
        <v>140</v>
      </c>
      <c r="Z137" s="123" t="s">
        <v>153</v>
      </c>
      <c r="AA137" s="124" t="s">
        <v>285</v>
      </c>
      <c r="AB137" s="123">
        <v>0</v>
      </c>
      <c r="AC137" s="125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5">
        <v>0</v>
      </c>
      <c r="BE137" s="125">
        <v>0</v>
      </c>
      <c r="BF137" s="125">
        <v>0</v>
      </c>
      <c r="BG137" s="125">
        <v>0</v>
      </c>
      <c r="BH137" s="125">
        <v>0</v>
      </c>
      <c r="BI137" s="125">
        <v>0</v>
      </c>
      <c r="BJ137" s="125">
        <v>0</v>
      </c>
      <c r="BK137" s="125">
        <v>0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  <c r="BR137" s="125">
        <v>51</v>
      </c>
      <c r="BS137" s="125">
        <f t="shared" si="32"/>
        <v>51</v>
      </c>
    </row>
    <row r="138" spans="1:71" s="115" customFormat="1" ht="17.25" customHeight="1">
      <c r="A138" s="123"/>
      <c r="B138" s="123" t="s">
        <v>155</v>
      </c>
      <c r="C138" s="123"/>
      <c r="D138" s="124" t="s">
        <v>286</v>
      </c>
      <c r="E138" s="125">
        <v>0</v>
      </c>
      <c r="F138" s="125">
        <v>0</v>
      </c>
      <c r="G138" s="125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/>
      <c r="Y138" s="123" t="s">
        <v>155</v>
      </c>
      <c r="Z138" s="123"/>
      <c r="AA138" s="124" t="s">
        <v>286</v>
      </c>
      <c r="AB138" s="123">
        <v>0</v>
      </c>
      <c r="AC138" s="125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5">
        <v>0</v>
      </c>
      <c r="BE138" s="125">
        <v>0</v>
      </c>
      <c r="BF138" s="125">
        <v>0</v>
      </c>
      <c r="BG138" s="125">
        <v>0</v>
      </c>
      <c r="BH138" s="125">
        <v>0</v>
      </c>
      <c r="BI138" s="125">
        <v>0</v>
      </c>
      <c r="BJ138" s="125">
        <v>0</v>
      </c>
      <c r="BK138" s="125">
        <v>0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  <c r="BR138" s="125">
        <v>0</v>
      </c>
      <c r="BS138" s="125">
        <f t="shared" si="32"/>
        <v>0</v>
      </c>
    </row>
    <row r="139" spans="1:71" s="115" customFormat="1" ht="17.25" customHeight="1">
      <c r="A139" s="123" t="s">
        <v>284</v>
      </c>
      <c r="B139" s="123" t="s">
        <v>157</v>
      </c>
      <c r="C139" s="123" t="s">
        <v>155</v>
      </c>
      <c r="D139" s="124" t="s">
        <v>287</v>
      </c>
      <c r="E139" s="125">
        <v>0</v>
      </c>
      <c r="F139" s="125">
        <v>0</v>
      </c>
      <c r="G139" s="125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284</v>
      </c>
      <c r="Y139" s="123" t="s">
        <v>157</v>
      </c>
      <c r="Z139" s="123" t="s">
        <v>155</v>
      </c>
      <c r="AA139" s="124" t="s">
        <v>287</v>
      </c>
      <c r="AB139" s="123">
        <v>0</v>
      </c>
      <c r="AC139" s="125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5">
        <v>0</v>
      </c>
      <c r="BE139" s="125">
        <v>0</v>
      </c>
      <c r="BF139" s="125">
        <v>0</v>
      </c>
      <c r="BG139" s="125">
        <v>0</v>
      </c>
      <c r="BH139" s="125">
        <v>0</v>
      </c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  <c r="BR139" s="125">
        <v>0</v>
      </c>
      <c r="BS139" s="125">
        <f t="shared" si="32"/>
        <v>0</v>
      </c>
    </row>
    <row r="140" spans="1:71" s="115" customFormat="1" ht="17.25" customHeight="1">
      <c r="A140" s="123" t="s">
        <v>284</v>
      </c>
      <c r="B140" s="123" t="s">
        <v>157</v>
      </c>
      <c r="C140" s="123" t="s">
        <v>153</v>
      </c>
      <c r="D140" s="124" t="s">
        <v>288</v>
      </c>
      <c r="E140" s="125">
        <v>0</v>
      </c>
      <c r="F140" s="125">
        <v>0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284</v>
      </c>
      <c r="Y140" s="123" t="s">
        <v>157</v>
      </c>
      <c r="Z140" s="123" t="s">
        <v>153</v>
      </c>
      <c r="AA140" s="124" t="s">
        <v>288</v>
      </c>
      <c r="AB140" s="123">
        <v>0</v>
      </c>
      <c r="AC140" s="125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5">
        <v>0</v>
      </c>
      <c r="BE140" s="125">
        <v>0</v>
      </c>
      <c r="BF140" s="125">
        <v>0</v>
      </c>
      <c r="BG140" s="125">
        <v>0</v>
      </c>
      <c r="BH140" s="125">
        <v>0</v>
      </c>
      <c r="BI140" s="125">
        <v>0</v>
      </c>
      <c r="BJ140" s="125">
        <v>0</v>
      </c>
      <c r="BK140" s="125">
        <v>0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  <c r="BR140" s="125">
        <v>0</v>
      </c>
      <c r="BS140" s="125">
        <f t="shared" si="32"/>
        <v>0</v>
      </c>
    </row>
    <row r="141" spans="1:71" s="115" customFormat="1" ht="17.25" customHeight="1">
      <c r="A141" s="123"/>
      <c r="B141" s="123" t="s">
        <v>159</v>
      </c>
      <c r="C141" s="123"/>
      <c r="D141" s="124" t="s">
        <v>289</v>
      </c>
      <c r="E141" s="125">
        <v>6.01</v>
      </c>
      <c r="F141" s="125">
        <v>5.05</v>
      </c>
      <c r="G141" s="125">
        <v>3.21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0.27</v>
      </c>
      <c r="N141" s="125">
        <v>0</v>
      </c>
      <c r="O141" s="125">
        <v>1.58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/>
      <c r="Y141" s="123" t="s">
        <v>159</v>
      </c>
      <c r="Z141" s="123"/>
      <c r="AA141" s="124" t="s">
        <v>289</v>
      </c>
      <c r="AB141" s="123">
        <v>0.96</v>
      </c>
      <c r="AC141" s="125">
        <f>SUM(AC142)</f>
        <v>0.56000000000000005</v>
      </c>
      <c r="AD141" s="125">
        <f t="shared" ref="AD141:BC141" si="33">SUM(AD142)</f>
        <v>0</v>
      </c>
      <c r="AE141" s="125">
        <f t="shared" si="33"/>
        <v>0</v>
      </c>
      <c r="AF141" s="125">
        <f t="shared" si="33"/>
        <v>0</v>
      </c>
      <c r="AG141" s="125">
        <f t="shared" si="33"/>
        <v>0</v>
      </c>
      <c r="AH141" s="125">
        <f t="shared" si="33"/>
        <v>0</v>
      </c>
      <c r="AI141" s="125">
        <f t="shared" si="33"/>
        <v>0</v>
      </c>
      <c r="AJ141" s="125">
        <f t="shared" si="33"/>
        <v>0</v>
      </c>
      <c r="AK141" s="125">
        <f t="shared" si="33"/>
        <v>0</v>
      </c>
      <c r="AL141" s="125">
        <f t="shared" si="33"/>
        <v>0.4</v>
      </c>
      <c r="AM141" s="125">
        <f t="shared" si="33"/>
        <v>0</v>
      </c>
      <c r="AN141" s="125">
        <f t="shared" si="33"/>
        <v>0</v>
      </c>
      <c r="AO141" s="125">
        <f t="shared" si="33"/>
        <v>0</v>
      </c>
      <c r="AP141" s="125">
        <f t="shared" si="33"/>
        <v>0</v>
      </c>
      <c r="AQ141" s="125">
        <f t="shared" si="33"/>
        <v>0</v>
      </c>
      <c r="AR141" s="125">
        <f t="shared" si="33"/>
        <v>0</v>
      </c>
      <c r="AS141" s="125">
        <f t="shared" si="33"/>
        <v>0</v>
      </c>
      <c r="AT141" s="125">
        <f t="shared" si="33"/>
        <v>0</v>
      </c>
      <c r="AU141" s="125">
        <f t="shared" si="33"/>
        <v>0</v>
      </c>
      <c r="AV141" s="125">
        <f t="shared" si="33"/>
        <v>0</v>
      </c>
      <c r="AW141" s="125">
        <f t="shared" si="33"/>
        <v>0</v>
      </c>
      <c r="AX141" s="125">
        <f t="shared" si="33"/>
        <v>0</v>
      </c>
      <c r="AY141" s="125">
        <f t="shared" si="33"/>
        <v>0</v>
      </c>
      <c r="AZ141" s="125">
        <f t="shared" si="33"/>
        <v>0</v>
      </c>
      <c r="BA141" s="125">
        <f t="shared" si="33"/>
        <v>0</v>
      </c>
      <c r="BB141" s="125">
        <f t="shared" si="33"/>
        <v>0</v>
      </c>
      <c r="BC141" s="125">
        <f t="shared" si="33"/>
        <v>0</v>
      </c>
      <c r="BD141" s="125">
        <v>0</v>
      </c>
      <c r="BE141" s="125">
        <v>0</v>
      </c>
      <c r="BF141" s="125">
        <v>0</v>
      </c>
      <c r="BG141" s="125">
        <v>0</v>
      </c>
      <c r="BH141" s="125">
        <v>0</v>
      </c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  <c r="BR141" s="125">
        <v>0</v>
      </c>
      <c r="BS141" s="125">
        <f t="shared" si="32"/>
        <v>6.01</v>
      </c>
    </row>
    <row r="142" spans="1:71" s="115" customFormat="1" ht="17.25" customHeight="1">
      <c r="A142" s="123" t="s">
        <v>284</v>
      </c>
      <c r="B142" s="123" t="s">
        <v>161</v>
      </c>
      <c r="C142" s="123" t="s">
        <v>137</v>
      </c>
      <c r="D142" s="124" t="s">
        <v>290</v>
      </c>
      <c r="E142" s="125">
        <v>6.01</v>
      </c>
      <c r="F142" s="125">
        <v>5.05</v>
      </c>
      <c r="G142" s="125">
        <v>3.21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0.27</v>
      </c>
      <c r="N142" s="125">
        <v>0</v>
      </c>
      <c r="O142" s="125">
        <v>1.58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284</v>
      </c>
      <c r="Y142" s="123" t="s">
        <v>161</v>
      </c>
      <c r="Z142" s="123" t="s">
        <v>137</v>
      </c>
      <c r="AA142" s="124" t="s">
        <v>290</v>
      </c>
      <c r="AB142" s="123">
        <v>0.96</v>
      </c>
      <c r="AC142" s="131">
        <v>0.56000000000000005</v>
      </c>
      <c r="AD142" s="132">
        <v>0</v>
      </c>
      <c r="AE142" s="133">
        <v>0</v>
      </c>
      <c r="AF142" s="133">
        <v>0</v>
      </c>
      <c r="AG142" s="132">
        <v>0</v>
      </c>
      <c r="AH142" s="132">
        <v>0</v>
      </c>
      <c r="AI142" s="132">
        <v>0</v>
      </c>
      <c r="AJ142" s="132">
        <v>0</v>
      </c>
      <c r="AK142" s="132">
        <v>0</v>
      </c>
      <c r="AL142" s="132">
        <v>0.4</v>
      </c>
      <c r="AM142" s="133">
        <v>0</v>
      </c>
      <c r="AN142" s="132">
        <v>0</v>
      </c>
      <c r="AO142" s="132">
        <v>0</v>
      </c>
      <c r="AP142" s="132">
        <v>0</v>
      </c>
      <c r="AQ142" s="132">
        <v>0</v>
      </c>
      <c r="AR142" s="132">
        <v>0</v>
      </c>
      <c r="AS142" s="133">
        <v>0</v>
      </c>
      <c r="AT142" s="133">
        <v>0</v>
      </c>
      <c r="AU142" s="133">
        <v>0</v>
      </c>
      <c r="AV142" s="132">
        <v>0</v>
      </c>
      <c r="AW142" s="133">
        <v>0</v>
      </c>
      <c r="AX142" s="132">
        <v>0</v>
      </c>
      <c r="AY142" s="132">
        <v>0</v>
      </c>
      <c r="AZ142" s="132">
        <v>0</v>
      </c>
      <c r="BA142" s="132">
        <v>0</v>
      </c>
      <c r="BB142" s="132">
        <v>0</v>
      </c>
      <c r="BC142" s="132">
        <v>0</v>
      </c>
      <c r="BD142" s="125">
        <v>0</v>
      </c>
      <c r="BE142" s="125">
        <v>0</v>
      </c>
      <c r="BF142" s="125">
        <v>0</v>
      </c>
      <c r="BG142" s="125">
        <v>0</v>
      </c>
      <c r="BH142" s="125">
        <v>0</v>
      </c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  <c r="BR142" s="125">
        <v>0</v>
      </c>
      <c r="BS142" s="125">
        <f t="shared" si="32"/>
        <v>6.01</v>
      </c>
    </row>
    <row r="143" spans="1:71" s="115" customFormat="1" ht="17.25" customHeight="1">
      <c r="A143" s="123"/>
      <c r="B143" s="123" t="s">
        <v>163</v>
      </c>
      <c r="C143" s="123"/>
      <c r="D143" s="124" t="s">
        <v>291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163</v>
      </c>
      <c r="Z143" s="123"/>
      <c r="AA143" s="124" t="s">
        <v>291</v>
      </c>
      <c r="AB143" s="123">
        <v>0</v>
      </c>
      <c r="AC143" s="125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5">
        <v>0</v>
      </c>
      <c r="BE143" s="125">
        <v>0</v>
      </c>
      <c r="BF143" s="125">
        <v>0</v>
      </c>
      <c r="BG143" s="125">
        <v>0</v>
      </c>
      <c r="BH143" s="125">
        <v>0</v>
      </c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  <c r="BR143" s="125">
        <v>19</v>
      </c>
      <c r="BS143" s="125">
        <f t="shared" si="32"/>
        <v>19</v>
      </c>
    </row>
    <row r="144" spans="1:71" s="115" customFormat="1" ht="17.25" customHeight="1">
      <c r="A144" s="123" t="s">
        <v>284</v>
      </c>
      <c r="B144" s="123" t="s">
        <v>171</v>
      </c>
      <c r="C144" s="123" t="s">
        <v>144</v>
      </c>
      <c r="D144" s="124" t="s">
        <v>292</v>
      </c>
      <c r="E144" s="125">
        <v>0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284</v>
      </c>
      <c r="Y144" s="123" t="s">
        <v>171</v>
      </c>
      <c r="Z144" s="123" t="s">
        <v>144</v>
      </c>
      <c r="AA144" s="124" t="s">
        <v>292</v>
      </c>
      <c r="AB144" s="123">
        <v>0</v>
      </c>
      <c r="AC144" s="125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5">
        <v>0</v>
      </c>
      <c r="BE144" s="125">
        <v>0</v>
      </c>
      <c r="BF144" s="125">
        <v>0</v>
      </c>
      <c r="BG144" s="125">
        <v>0</v>
      </c>
      <c r="BH144" s="125">
        <v>0</v>
      </c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  <c r="BR144" s="125">
        <v>0</v>
      </c>
      <c r="BS144" s="125">
        <f t="shared" si="32"/>
        <v>0</v>
      </c>
    </row>
    <row r="145" spans="1:71" s="115" customFormat="1" ht="17.25" customHeight="1">
      <c r="A145" s="123" t="s">
        <v>284</v>
      </c>
      <c r="B145" s="123" t="s">
        <v>171</v>
      </c>
      <c r="C145" s="123" t="s">
        <v>153</v>
      </c>
      <c r="D145" s="124" t="s">
        <v>293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284</v>
      </c>
      <c r="Y145" s="123" t="s">
        <v>171</v>
      </c>
      <c r="Z145" s="123" t="s">
        <v>153</v>
      </c>
      <c r="AA145" s="124" t="s">
        <v>293</v>
      </c>
      <c r="AB145" s="123">
        <v>0</v>
      </c>
      <c r="AC145" s="125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5">
        <v>0</v>
      </c>
      <c r="BE145" s="125">
        <v>0</v>
      </c>
      <c r="BF145" s="125">
        <v>0</v>
      </c>
      <c r="BG145" s="125">
        <v>0</v>
      </c>
      <c r="BH145" s="125">
        <v>0</v>
      </c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  <c r="BR145" s="125">
        <v>19</v>
      </c>
      <c r="BS145" s="125">
        <f t="shared" si="32"/>
        <v>19</v>
      </c>
    </row>
    <row r="146" spans="1:71" s="115" customFormat="1" ht="17.25" customHeight="1">
      <c r="A146" s="123"/>
      <c r="B146" s="123" t="s">
        <v>153</v>
      </c>
      <c r="C146" s="123"/>
      <c r="D146" s="124" t="s">
        <v>294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153</v>
      </c>
      <c r="Z146" s="123"/>
      <c r="AA146" s="124" t="s">
        <v>294</v>
      </c>
      <c r="AB146" s="123">
        <v>0</v>
      </c>
      <c r="AC146" s="125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  <c r="BR146" s="125">
        <v>0</v>
      </c>
      <c r="BS146" s="125">
        <f t="shared" si="32"/>
        <v>0</v>
      </c>
    </row>
    <row r="147" spans="1:71" s="115" customFormat="1" ht="17.25" customHeight="1">
      <c r="A147" s="123" t="s">
        <v>284</v>
      </c>
      <c r="B147" s="123" t="s">
        <v>259</v>
      </c>
      <c r="C147" s="123" t="s">
        <v>153</v>
      </c>
      <c r="D147" s="124" t="s">
        <v>295</v>
      </c>
      <c r="E147" s="125">
        <v>0</v>
      </c>
      <c r="F147" s="125">
        <v>0</v>
      </c>
      <c r="G147" s="125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0</v>
      </c>
      <c r="N147" s="125">
        <v>0</v>
      </c>
      <c r="O147" s="125">
        <v>0</v>
      </c>
      <c r="P147" s="125">
        <v>0</v>
      </c>
      <c r="Q147" s="125">
        <v>0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284</v>
      </c>
      <c r="Y147" s="123" t="s">
        <v>259</v>
      </c>
      <c r="Z147" s="123" t="s">
        <v>153</v>
      </c>
      <c r="AA147" s="124" t="s">
        <v>295</v>
      </c>
      <c r="AB147" s="123">
        <v>0</v>
      </c>
      <c r="AC147" s="125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5">
        <v>0</v>
      </c>
      <c r="BE147" s="125">
        <v>0</v>
      </c>
      <c r="BF147" s="125">
        <v>0</v>
      </c>
      <c r="BG147" s="125">
        <v>0</v>
      </c>
      <c r="BH147" s="125">
        <v>0</v>
      </c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  <c r="BR147" s="125">
        <v>0</v>
      </c>
      <c r="BS147" s="125">
        <f t="shared" si="32"/>
        <v>0</v>
      </c>
    </row>
    <row r="148" spans="1:71" s="115" customFormat="1" ht="17.25" customHeight="1">
      <c r="A148" s="123" t="s">
        <v>296</v>
      </c>
      <c r="B148" s="123"/>
      <c r="C148" s="123"/>
      <c r="D148" s="124" t="s">
        <v>297</v>
      </c>
      <c r="E148" s="125">
        <v>886.97</v>
      </c>
      <c r="F148" s="125">
        <v>674.96</v>
      </c>
      <c r="G148" s="125">
        <v>411.2</v>
      </c>
      <c r="H148" s="125">
        <v>135</v>
      </c>
      <c r="I148" s="125">
        <v>135</v>
      </c>
      <c r="J148" s="125">
        <v>0</v>
      </c>
      <c r="K148" s="125">
        <v>0</v>
      </c>
      <c r="L148" s="125">
        <v>0</v>
      </c>
      <c r="M148" s="125">
        <v>34.270000000000003</v>
      </c>
      <c r="N148" s="125">
        <v>0</v>
      </c>
      <c r="O148" s="125">
        <v>94.5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296</v>
      </c>
      <c r="Y148" s="123"/>
      <c r="Z148" s="123"/>
      <c r="AA148" s="124" t="s">
        <v>297</v>
      </c>
      <c r="AB148" s="123">
        <v>210.52</v>
      </c>
      <c r="AC148" s="125">
        <f>AC149+AC158+AC162+AC165+AC167+AC172</f>
        <v>39.659999999999997</v>
      </c>
      <c r="AD148" s="125">
        <f t="shared" ref="AD148:BC148" si="34">AD149+AD158+AD162+AD165+AD167+AD172</f>
        <v>4</v>
      </c>
      <c r="AE148" s="125">
        <f t="shared" si="34"/>
        <v>0</v>
      </c>
      <c r="AF148" s="125">
        <f t="shared" si="34"/>
        <v>0</v>
      </c>
      <c r="AG148" s="125">
        <f t="shared" si="34"/>
        <v>2.1</v>
      </c>
      <c r="AH148" s="125">
        <f t="shared" si="34"/>
        <v>12.14</v>
      </c>
      <c r="AI148" s="125">
        <f t="shared" si="34"/>
        <v>2.1</v>
      </c>
      <c r="AJ148" s="125">
        <f t="shared" si="34"/>
        <v>0</v>
      </c>
      <c r="AK148" s="125">
        <f t="shared" si="34"/>
        <v>0</v>
      </c>
      <c r="AL148" s="125">
        <f t="shared" si="34"/>
        <v>30.56</v>
      </c>
      <c r="AM148" s="125">
        <f t="shared" si="34"/>
        <v>0</v>
      </c>
      <c r="AN148" s="125">
        <f t="shared" si="34"/>
        <v>2</v>
      </c>
      <c r="AO148" s="125">
        <f t="shared" si="34"/>
        <v>2.65</v>
      </c>
      <c r="AP148" s="125">
        <f t="shared" si="34"/>
        <v>0</v>
      </c>
      <c r="AQ148" s="125">
        <f t="shared" si="34"/>
        <v>2.5</v>
      </c>
      <c r="AR148" s="125">
        <f t="shared" si="34"/>
        <v>17.100000000000001</v>
      </c>
      <c r="AS148" s="125">
        <f t="shared" si="34"/>
        <v>2</v>
      </c>
      <c r="AT148" s="125">
        <f t="shared" si="34"/>
        <v>0</v>
      </c>
      <c r="AU148" s="125">
        <f t="shared" si="34"/>
        <v>0</v>
      </c>
      <c r="AV148" s="125">
        <f t="shared" si="34"/>
        <v>1.2</v>
      </c>
      <c r="AW148" s="125">
        <f t="shared" si="34"/>
        <v>0</v>
      </c>
      <c r="AX148" s="125">
        <f t="shared" si="34"/>
        <v>17.239999999999998</v>
      </c>
      <c r="AY148" s="125">
        <f t="shared" si="34"/>
        <v>0</v>
      </c>
      <c r="AZ148" s="125">
        <f t="shared" si="34"/>
        <v>5.2</v>
      </c>
      <c r="BA148" s="125">
        <f t="shared" si="34"/>
        <v>42.08</v>
      </c>
      <c r="BB148" s="125">
        <f t="shared" si="34"/>
        <v>2</v>
      </c>
      <c r="BC148" s="125">
        <f t="shared" si="34"/>
        <v>25.99</v>
      </c>
      <c r="BD148" s="125">
        <v>1.48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5">
        <v>1.48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  <c r="BR148" s="125">
        <v>1036.4000000000001</v>
      </c>
      <c r="BS148" s="125">
        <f t="shared" si="32"/>
        <v>1923.37</v>
      </c>
    </row>
    <row r="149" spans="1:71" s="115" customFormat="1" ht="17.25" customHeight="1">
      <c r="A149" s="123"/>
      <c r="B149" s="123" t="s">
        <v>137</v>
      </c>
      <c r="C149" s="123"/>
      <c r="D149" s="124" t="s">
        <v>298</v>
      </c>
      <c r="E149" s="125">
        <v>613.35</v>
      </c>
      <c r="F149" s="125">
        <v>475.75</v>
      </c>
      <c r="G149" s="125">
        <v>285.25</v>
      </c>
      <c r="H149" s="125">
        <v>130.5</v>
      </c>
      <c r="I149" s="125">
        <v>130.5</v>
      </c>
      <c r="J149" s="125">
        <v>0</v>
      </c>
      <c r="K149" s="125">
        <v>0</v>
      </c>
      <c r="L149" s="125">
        <v>0</v>
      </c>
      <c r="M149" s="125">
        <v>23.77</v>
      </c>
      <c r="N149" s="125">
        <v>0</v>
      </c>
      <c r="O149" s="125">
        <v>36.229999999999997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137</v>
      </c>
      <c r="Z149" s="123"/>
      <c r="AA149" s="124" t="s">
        <v>298</v>
      </c>
      <c r="AB149" s="123">
        <v>136.12</v>
      </c>
      <c r="AC149" s="125">
        <f>SUM(AC150:AC157)</f>
        <v>25.96</v>
      </c>
      <c r="AD149" s="125">
        <f t="shared" ref="AD149:BC149" si="35">SUM(AD150:AD157)</f>
        <v>4</v>
      </c>
      <c r="AE149" s="125">
        <f t="shared" si="35"/>
        <v>0</v>
      </c>
      <c r="AF149" s="125">
        <f t="shared" si="35"/>
        <v>0</v>
      </c>
      <c r="AG149" s="125">
        <f t="shared" si="35"/>
        <v>1</v>
      </c>
      <c r="AH149" s="125">
        <f t="shared" si="35"/>
        <v>9.64</v>
      </c>
      <c r="AI149" s="125">
        <f t="shared" si="35"/>
        <v>2</v>
      </c>
      <c r="AJ149" s="125">
        <f t="shared" si="35"/>
        <v>0</v>
      </c>
      <c r="AK149" s="125">
        <f t="shared" si="35"/>
        <v>0</v>
      </c>
      <c r="AL149" s="125">
        <f t="shared" si="35"/>
        <v>18.559999999999999</v>
      </c>
      <c r="AM149" s="125">
        <f t="shared" si="35"/>
        <v>0</v>
      </c>
      <c r="AN149" s="125">
        <f t="shared" si="35"/>
        <v>1</v>
      </c>
      <c r="AO149" s="125">
        <f t="shared" si="35"/>
        <v>2.65</v>
      </c>
      <c r="AP149" s="125">
        <f t="shared" si="35"/>
        <v>0</v>
      </c>
      <c r="AQ149" s="125">
        <f t="shared" si="35"/>
        <v>0</v>
      </c>
      <c r="AR149" s="125">
        <f t="shared" si="35"/>
        <v>6.4</v>
      </c>
      <c r="AS149" s="125">
        <f t="shared" si="35"/>
        <v>0</v>
      </c>
      <c r="AT149" s="125">
        <f t="shared" si="35"/>
        <v>0</v>
      </c>
      <c r="AU149" s="125">
        <f t="shared" si="35"/>
        <v>0</v>
      </c>
      <c r="AV149" s="125">
        <f t="shared" si="35"/>
        <v>1.2</v>
      </c>
      <c r="AW149" s="125">
        <f t="shared" si="35"/>
        <v>0</v>
      </c>
      <c r="AX149" s="125">
        <f t="shared" si="35"/>
        <v>11.64</v>
      </c>
      <c r="AY149" s="125">
        <f t="shared" si="35"/>
        <v>0</v>
      </c>
      <c r="AZ149" s="125">
        <f t="shared" si="35"/>
        <v>2</v>
      </c>
      <c r="BA149" s="125">
        <f t="shared" si="35"/>
        <v>40.08</v>
      </c>
      <c r="BB149" s="125">
        <f t="shared" si="35"/>
        <v>0</v>
      </c>
      <c r="BC149" s="125">
        <f t="shared" si="35"/>
        <v>9.99</v>
      </c>
      <c r="BD149" s="125">
        <v>1.48</v>
      </c>
      <c r="BE149" s="125">
        <v>0</v>
      </c>
      <c r="BF149" s="125">
        <v>0</v>
      </c>
      <c r="BG149" s="125">
        <v>0</v>
      </c>
      <c r="BH149" s="125">
        <v>0</v>
      </c>
      <c r="BI149" s="125">
        <v>0</v>
      </c>
      <c r="BJ149" s="125">
        <v>1.48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  <c r="BR149" s="125">
        <v>632.4</v>
      </c>
      <c r="BS149" s="125">
        <f t="shared" si="32"/>
        <v>1245.75</v>
      </c>
    </row>
    <row r="150" spans="1:71" s="115" customFormat="1" ht="17.25" customHeight="1">
      <c r="A150" s="123" t="s">
        <v>299</v>
      </c>
      <c r="B150" s="123" t="s">
        <v>140</v>
      </c>
      <c r="C150" s="123" t="s">
        <v>137</v>
      </c>
      <c r="D150" s="124" t="s">
        <v>141</v>
      </c>
      <c r="E150" s="125">
        <v>447.38</v>
      </c>
      <c r="F150" s="125">
        <v>344.54</v>
      </c>
      <c r="G150" s="125">
        <v>197.57</v>
      </c>
      <c r="H150" s="125">
        <v>130.5</v>
      </c>
      <c r="I150" s="125">
        <v>130.5</v>
      </c>
      <c r="J150" s="125">
        <v>0</v>
      </c>
      <c r="K150" s="125">
        <v>0</v>
      </c>
      <c r="L150" s="125">
        <v>0</v>
      </c>
      <c r="M150" s="125">
        <v>16.46</v>
      </c>
      <c r="N150" s="125">
        <v>0</v>
      </c>
      <c r="O150" s="125">
        <v>0</v>
      </c>
      <c r="P150" s="125">
        <v>0</v>
      </c>
      <c r="Q150" s="125">
        <v>0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299</v>
      </c>
      <c r="Y150" s="123" t="s">
        <v>140</v>
      </c>
      <c r="Z150" s="123" t="s">
        <v>137</v>
      </c>
      <c r="AA150" s="124" t="s">
        <v>141</v>
      </c>
      <c r="AB150" s="123">
        <v>102.84</v>
      </c>
      <c r="AC150" s="131">
        <v>20</v>
      </c>
      <c r="AD150" s="132">
        <v>2</v>
      </c>
      <c r="AE150" s="133">
        <v>0</v>
      </c>
      <c r="AF150" s="133">
        <v>0</v>
      </c>
      <c r="AG150" s="132">
        <v>0</v>
      </c>
      <c r="AH150" s="132">
        <v>7.5</v>
      </c>
      <c r="AI150" s="132">
        <v>2</v>
      </c>
      <c r="AJ150" s="132">
        <v>0</v>
      </c>
      <c r="AK150" s="132">
        <v>0</v>
      </c>
      <c r="AL150" s="132">
        <v>14</v>
      </c>
      <c r="AM150" s="133">
        <v>0</v>
      </c>
      <c r="AN150" s="132">
        <v>1</v>
      </c>
      <c r="AO150" s="132">
        <v>2</v>
      </c>
      <c r="AP150" s="132">
        <v>0</v>
      </c>
      <c r="AQ150" s="132">
        <v>0</v>
      </c>
      <c r="AR150" s="132">
        <v>4</v>
      </c>
      <c r="AS150" s="133">
        <v>0</v>
      </c>
      <c r="AT150" s="133">
        <v>0</v>
      </c>
      <c r="AU150" s="133">
        <v>0</v>
      </c>
      <c r="AV150" s="132">
        <v>0</v>
      </c>
      <c r="AW150" s="133">
        <v>0</v>
      </c>
      <c r="AX150" s="132">
        <v>5.36</v>
      </c>
      <c r="AY150" s="132">
        <v>0</v>
      </c>
      <c r="AZ150" s="132">
        <v>0</v>
      </c>
      <c r="BA150" s="132">
        <v>38.28</v>
      </c>
      <c r="BB150" s="132">
        <v>0</v>
      </c>
      <c r="BC150" s="132">
        <v>6.7</v>
      </c>
      <c r="BD150" s="125">
        <v>0</v>
      </c>
      <c r="BE150" s="125">
        <v>0</v>
      </c>
      <c r="BF150" s="125">
        <v>0</v>
      </c>
      <c r="BG150" s="125">
        <v>0</v>
      </c>
      <c r="BH150" s="125">
        <v>0</v>
      </c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  <c r="BR150" s="125">
        <v>427</v>
      </c>
      <c r="BS150" s="125">
        <f t="shared" si="32"/>
        <v>874.38</v>
      </c>
    </row>
    <row r="151" spans="1:71" s="115" customFormat="1" ht="17.25" customHeight="1">
      <c r="A151" s="123" t="s">
        <v>299</v>
      </c>
      <c r="B151" s="123" t="s">
        <v>140</v>
      </c>
      <c r="C151" s="123" t="s">
        <v>144</v>
      </c>
      <c r="D151" s="124" t="s">
        <v>147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>
        <v>0</v>
      </c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299</v>
      </c>
      <c r="Y151" s="123" t="s">
        <v>140</v>
      </c>
      <c r="Z151" s="123" t="s">
        <v>144</v>
      </c>
      <c r="AA151" s="124" t="s">
        <v>147</v>
      </c>
      <c r="AB151" s="123">
        <v>0</v>
      </c>
      <c r="AC151" s="125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5">
        <v>0</v>
      </c>
      <c r="BE151" s="125">
        <v>0</v>
      </c>
      <c r="BF151" s="125">
        <v>0</v>
      </c>
      <c r="BG151" s="125">
        <v>0</v>
      </c>
      <c r="BH151" s="125">
        <v>0</v>
      </c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  <c r="BR151" s="125">
        <v>12</v>
      </c>
      <c r="BS151" s="125">
        <f t="shared" si="32"/>
        <v>12</v>
      </c>
    </row>
    <row r="152" spans="1:71" s="115" customFormat="1" ht="17.25" customHeight="1">
      <c r="A152" s="123" t="s">
        <v>299</v>
      </c>
      <c r="B152" s="123" t="s">
        <v>140</v>
      </c>
      <c r="C152" s="123" t="s">
        <v>155</v>
      </c>
      <c r="D152" s="124" t="s">
        <v>300</v>
      </c>
      <c r="E152" s="125">
        <v>64.63</v>
      </c>
      <c r="F152" s="125">
        <v>56.15</v>
      </c>
      <c r="G152" s="125">
        <v>37.29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3.11</v>
      </c>
      <c r="N152" s="125">
        <v>0</v>
      </c>
      <c r="O152" s="125">
        <v>15.75</v>
      </c>
      <c r="P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299</v>
      </c>
      <c r="Y152" s="123" t="s">
        <v>140</v>
      </c>
      <c r="Z152" s="123" t="s">
        <v>155</v>
      </c>
      <c r="AA152" s="124" t="s">
        <v>300</v>
      </c>
      <c r="AB152" s="123">
        <v>8.48</v>
      </c>
      <c r="AC152" s="131">
        <v>1.4</v>
      </c>
      <c r="AD152" s="132">
        <v>0</v>
      </c>
      <c r="AE152" s="133">
        <v>0</v>
      </c>
      <c r="AF152" s="133">
        <v>0</v>
      </c>
      <c r="AG152" s="132">
        <v>0.08</v>
      </c>
      <c r="AH152" s="132">
        <v>1.1200000000000001</v>
      </c>
      <c r="AI152" s="132">
        <v>0</v>
      </c>
      <c r="AJ152" s="132">
        <v>0</v>
      </c>
      <c r="AK152" s="132">
        <v>0</v>
      </c>
      <c r="AL152" s="132">
        <v>1.4</v>
      </c>
      <c r="AM152" s="133">
        <v>0</v>
      </c>
      <c r="AN152" s="132">
        <v>0</v>
      </c>
      <c r="AO152" s="132">
        <v>0</v>
      </c>
      <c r="AP152" s="132">
        <v>0</v>
      </c>
      <c r="AQ152" s="132">
        <v>0</v>
      </c>
      <c r="AR152" s="132">
        <v>1.4</v>
      </c>
      <c r="AS152" s="133">
        <v>0</v>
      </c>
      <c r="AT152" s="133">
        <v>0</v>
      </c>
      <c r="AU152" s="133">
        <v>0</v>
      </c>
      <c r="AV152" s="132">
        <v>0</v>
      </c>
      <c r="AW152" s="133">
        <v>0</v>
      </c>
      <c r="AX152" s="132">
        <v>2.2799999999999998</v>
      </c>
      <c r="AY152" s="132">
        <v>0</v>
      </c>
      <c r="AZ152" s="132">
        <v>0.8</v>
      </c>
      <c r="BA152" s="132">
        <v>0</v>
      </c>
      <c r="BB152" s="132">
        <v>0</v>
      </c>
      <c r="BC152" s="132">
        <v>0</v>
      </c>
      <c r="BD152" s="125">
        <v>0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  <c r="BR152" s="125">
        <v>63.68</v>
      </c>
      <c r="BS152" s="125">
        <f t="shared" si="32"/>
        <v>128.31</v>
      </c>
    </row>
    <row r="153" spans="1:71" s="115" customFormat="1" ht="17.25" customHeight="1">
      <c r="A153" s="123" t="s">
        <v>299</v>
      </c>
      <c r="B153" s="123" t="s">
        <v>140</v>
      </c>
      <c r="C153" s="123" t="s">
        <v>159</v>
      </c>
      <c r="D153" s="124" t="s">
        <v>301</v>
      </c>
      <c r="E153" s="125">
        <v>101.34</v>
      </c>
      <c r="F153" s="125">
        <v>75.06</v>
      </c>
      <c r="G153" s="125">
        <v>50.39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4.2</v>
      </c>
      <c r="N153" s="125">
        <v>0</v>
      </c>
      <c r="O153" s="125">
        <v>20.48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299</v>
      </c>
      <c r="Y153" s="123" t="s">
        <v>140</v>
      </c>
      <c r="Z153" s="123" t="s">
        <v>159</v>
      </c>
      <c r="AA153" s="124" t="s">
        <v>301</v>
      </c>
      <c r="AB153" s="123">
        <v>24.8</v>
      </c>
      <c r="AC153" s="131">
        <v>4.5599999999999996</v>
      </c>
      <c r="AD153" s="132">
        <v>2</v>
      </c>
      <c r="AE153" s="133">
        <v>0</v>
      </c>
      <c r="AF153" s="133">
        <v>0</v>
      </c>
      <c r="AG153" s="132">
        <v>0.92</v>
      </c>
      <c r="AH153" s="132">
        <v>1.02</v>
      </c>
      <c r="AI153" s="132">
        <v>0</v>
      </c>
      <c r="AJ153" s="132">
        <v>0</v>
      </c>
      <c r="AK153" s="132">
        <v>0</v>
      </c>
      <c r="AL153" s="132">
        <v>3.16</v>
      </c>
      <c r="AM153" s="133">
        <v>0</v>
      </c>
      <c r="AN153" s="132">
        <v>0</v>
      </c>
      <c r="AO153" s="132">
        <v>0.65</v>
      </c>
      <c r="AP153" s="132">
        <v>0</v>
      </c>
      <c r="AQ153" s="132">
        <v>0</v>
      </c>
      <c r="AR153" s="132">
        <v>1</v>
      </c>
      <c r="AS153" s="133">
        <v>0</v>
      </c>
      <c r="AT153" s="133">
        <v>0</v>
      </c>
      <c r="AU153" s="133">
        <v>0</v>
      </c>
      <c r="AV153" s="132">
        <v>1.2</v>
      </c>
      <c r="AW153" s="133">
        <v>0</v>
      </c>
      <c r="AX153" s="132">
        <v>4</v>
      </c>
      <c r="AY153" s="132">
        <v>0</v>
      </c>
      <c r="AZ153" s="132">
        <v>1.2</v>
      </c>
      <c r="BA153" s="132">
        <v>1.8</v>
      </c>
      <c r="BB153" s="132">
        <v>0</v>
      </c>
      <c r="BC153" s="132">
        <v>3.29</v>
      </c>
      <c r="BD153" s="125">
        <v>1.48</v>
      </c>
      <c r="BE153" s="125">
        <v>0</v>
      </c>
      <c r="BF153" s="125">
        <v>0</v>
      </c>
      <c r="BG153" s="125">
        <v>0</v>
      </c>
      <c r="BH153" s="125">
        <v>0</v>
      </c>
      <c r="BI153" s="125">
        <v>0</v>
      </c>
      <c r="BJ153" s="125">
        <v>1.48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  <c r="BR153" s="125">
        <v>67.72</v>
      </c>
      <c r="BS153" s="125">
        <f t="shared" si="32"/>
        <v>169.06</v>
      </c>
    </row>
    <row r="154" spans="1:71" s="115" customFormat="1" ht="17.25" customHeight="1">
      <c r="A154" s="123" t="s">
        <v>299</v>
      </c>
      <c r="B154" s="123" t="s">
        <v>140</v>
      </c>
      <c r="C154" s="123" t="s">
        <v>302</v>
      </c>
      <c r="D154" s="124" t="s">
        <v>303</v>
      </c>
      <c r="E154" s="125">
        <v>0</v>
      </c>
      <c r="F154" s="125">
        <v>0</v>
      </c>
      <c r="G154" s="125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3" t="s">
        <v>299</v>
      </c>
      <c r="Y154" s="123" t="s">
        <v>140</v>
      </c>
      <c r="Z154" s="123" t="s">
        <v>302</v>
      </c>
      <c r="AA154" s="124" t="s">
        <v>303</v>
      </c>
      <c r="AB154" s="123">
        <v>0</v>
      </c>
      <c r="AC154" s="125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5">
        <v>0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v>0</v>
      </c>
      <c r="BR154" s="125">
        <v>0</v>
      </c>
      <c r="BS154" s="125">
        <f t="shared" si="32"/>
        <v>0</v>
      </c>
    </row>
    <row r="155" spans="1:71" s="115" customFormat="1" ht="17.25" customHeight="1">
      <c r="A155" s="123" t="s">
        <v>299</v>
      </c>
      <c r="B155" s="123" t="s">
        <v>140</v>
      </c>
      <c r="C155" s="123" t="s">
        <v>178</v>
      </c>
      <c r="D155" s="124" t="s">
        <v>304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  <c r="J155" s="125">
        <v>0</v>
      </c>
      <c r="K155" s="125">
        <v>0</v>
      </c>
      <c r="L155" s="125">
        <v>0</v>
      </c>
      <c r="M155" s="125">
        <v>0</v>
      </c>
      <c r="N155" s="125">
        <v>0</v>
      </c>
      <c r="O155" s="125">
        <v>0</v>
      </c>
      <c r="P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3" t="s">
        <v>299</v>
      </c>
      <c r="Y155" s="123" t="s">
        <v>140</v>
      </c>
      <c r="Z155" s="123" t="s">
        <v>178</v>
      </c>
      <c r="AA155" s="124" t="s">
        <v>304</v>
      </c>
      <c r="AB155" s="123">
        <v>0</v>
      </c>
      <c r="AC155" s="125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5">
        <v>0</v>
      </c>
      <c r="BE155" s="125">
        <v>0</v>
      </c>
      <c r="BF155" s="125">
        <v>0</v>
      </c>
      <c r="BG155" s="125">
        <v>0</v>
      </c>
      <c r="BH155" s="125">
        <v>0</v>
      </c>
      <c r="BI155" s="125">
        <v>0</v>
      </c>
      <c r="BJ155" s="125">
        <v>0</v>
      </c>
      <c r="BK155" s="125">
        <v>0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  <c r="BR155" s="125">
        <v>12</v>
      </c>
      <c r="BS155" s="125">
        <f t="shared" si="32"/>
        <v>12</v>
      </c>
    </row>
    <row r="156" spans="1:71" s="115" customFormat="1" ht="17.25" customHeight="1">
      <c r="A156" s="123" t="s">
        <v>299</v>
      </c>
      <c r="B156" s="123" t="s">
        <v>140</v>
      </c>
      <c r="C156" s="123" t="s">
        <v>181</v>
      </c>
      <c r="D156" s="124" t="s">
        <v>305</v>
      </c>
      <c r="E156" s="125">
        <v>0</v>
      </c>
      <c r="F156" s="125">
        <v>0</v>
      </c>
      <c r="G156" s="125">
        <v>0</v>
      </c>
      <c r="H156" s="125">
        <v>0</v>
      </c>
      <c r="I156" s="125">
        <v>0</v>
      </c>
      <c r="J156" s="125">
        <v>0</v>
      </c>
      <c r="K156" s="125">
        <v>0</v>
      </c>
      <c r="L156" s="125">
        <v>0</v>
      </c>
      <c r="M156" s="125">
        <v>0</v>
      </c>
      <c r="N156" s="125">
        <v>0</v>
      </c>
      <c r="O156" s="125">
        <v>0</v>
      </c>
      <c r="P156" s="125">
        <v>0</v>
      </c>
      <c r="Q156" s="125">
        <v>0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3" t="s">
        <v>299</v>
      </c>
      <c r="Y156" s="123" t="s">
        <v>140</v>
      </c>
      <c r="Z156" s="123" t="s">
        <v>181</v>
      </c>
      <c r="AA156" s="124" t="s">
        <v>305</v>
      </c>
      <c r="AB156" s="123">
        <v>0</v>
      </c>
      <c r="AC156" s="125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5">
        <v>0</v>
      </c>
      <c r="BE156" s="125">
        <v>0</v>
      </c>
      <c r="BF156" s="125">
        <v>0</v>
      </c>
      <c r="BG156" s="125">
        <v>0</v>
      </c>
      <c r="BH156" s="125">
        <v>0</v>
      </c>
      <c r="BI156" s="125">
        <v>0</v>
      </c>
      <c r="BJ156" s="125">
        <v>0</v>
      </c>
      <c r="BK156" s="125">
        <v>0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  <c r="BR156" s="125">
        <v>0</v>
      </c>
      <c r="BS156" s="125">
        <f t="shared" si="32"/>
        <v>0</v>
      </c>
    </row>
    <row r="157" spans="1:71" s="115" customFormat="1" ht="17.25" customHeight="1">
      <c r="A157" s="123" t="s">
        <v>299</v>
      </c>
      <c r="B157" s="123" t="s">
        <v>140</v>
      </c>
      <c r="C157" s="123" t="s">
        <v>153</v>
      </c>
      <c r="D157" s="124" t="s">
        <v>306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299</v>
      </c>
      <c r="Y157" s="123" t="s">
        <v>140</v>
      </c>
      <c r="Z157" s="123" t="s">
        <v>153</v>
      </c>
      <c r="AA157" s="124" t="s">
        <v>306</v>
      </c>
      <c r="AB157" s="123">
        <v>0</v>
      </c>
      <c r="AC157" s="125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5">
        <v>0</v>
      </c>
      <c r="BE157" s="125">
        <v>0</v>
      </c>
      <c r="BF157" s="125">
        <v>0</v>
      </c>
      <c r="BG157" s="125">
        <v>0</v>
      </c>
      <c r="BH157" s="125">
        <v>0</v>
      </c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  <c r="BR157" s="125">
        <v>50</v>
      </c>
      <c r="BS157" s="125">
        <f t="shared" si="32"/>
        <v>50</v>
      </c>
    </row>
    <row r="158" spans="1:71" s="115" customFormat="1" ht="17.25" customHeight="1">
      <c r="A158" s="123"/>
      <c r="B158" s="123" t="s">
        <v>144</v>
      </c>
      <c r="C158" s="123"/>
      <c r="D158" s="124" t="s">
        <v>307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/>
      <c r="Y158" s="123" t="s">
        <v>144</v>
      </c>
      <c r="Z158" s="123"/>
      <c r="AA158" s="124" t="s">
        <v>307</v>
      </c>
      <c r="AB158" s="123">
        <v>0</v>
      </c>
      <c r="AC158" s="125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5">
        <v>0</v>
      </c>
      <c r="BE158" s="125">
        <v>0</v>
      </c>
      <c r="BF158" s="125">
        <v>0</v>
      </c>
      <c r="BG158" s="125">
        <v>0</v>
      </c>
      <c r="BH158" s="125">
        <v>0</v>
      </c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  <c r="BR158" s="125">
        <v>79</v>
      </c>
      <c r="BS158" s="125">
        <f t="shared" si="32"/>
        <v>79</v>
      </c>
    </row>
    <row r="159" spans="1:71" s="115" customFormat="1" ht="17.25" customHeight="1">
      <c r="A159" s="123" t="s">
        <v>299</v>
      </c>
      <c r="B159" s="123" t="s">
        <v>146</v>
      </c>
      <c r="C159" s="123" t="s">
        <v>137</v>
      </c>
      <c r="D159" s="124" t="s">
        <v>141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299</v>
      </c>
      <c r="Y159" s="123" t="s">
        <v>146</v>
      </c>
      <c r="Z159" s="123" t="s">
        <v>137</v>
      </c>
      <c r="AA159" s="124" t="s">
        <v>141</v>
      </c>
      <c r="AB159" s="123">
        <v>0</v>
      </c>
      <c r="AC159" s="125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5">
        <v>0</v>
      </c>
      <c r="BE159" s="125">
        <v>0</v>
      </c>
      <c r="BF159" s="125">
        <v>0</v>
      </c>
      <c r="BG159" s="125">
        <v>0</v>
      </c>
      <c r="BH159" s="125">
        <v>0</v>
      </c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  <c r="BR159" s="125">
        <v>30</v>
      </c>
      <c r="BS159" s="125">
        <f t="shared" si="32"/>
        <v>30</v>
      </c>
    </row>
    <row r="160" spans="1:71" s="115" customFormat="1" ht="17.25" customHeight="1">
      <c r="A160" s="123" t="s">
        <v>299</v>
      </c>
      <c r="B160" s="123" t="s">
        <v>146</v>
      </c>
      <c r="C160" s="123" t="s">
        <v>144</v>
      </c>
      <c r="D160" s="124" t="s">
        <v>147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 t="s">
        <v>299</v>
      </c>
      <c r="Y160" s="123" t="s">
        <v>146</v>
      </c>
      <c r="Z160" s="123" t="s">
        <v>144</v>
      </c>
      <c r="AA160" s="124" t="s">
        <v>147</v>
      </c>
      <c r="AB160" s="123">
        <v>0</v>
      </c>
      <c r="AC160" s="125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5">
        <v>0</v>
      </c>
      <c r="BE160" s="125">
        <v>0</v>
      </c>
      <c r="BF160" s="125">
        <v>0</v>
      </c>
      <c r="BG160" s="125">
        <v>0</v>
      </c>
      <c r="BH160" s="125">
        <v>0</v>
      </c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  <c r="BR160" s="125">
        <v>19</v>
      </c>
      <c r="BS160" s="125">
        <f t="shared" si="32"/>
        <v>19</v>
      </c>
    </row>
    <row r="161" spans="1:71" s="115" customFormat="1" ht="17.25" customHeight="1">
      <c r="A161" s="123" t="s">
        <v>299</v>
      </c>
      <c r="B161" s="123" t="s">
        <v>146</v>
      </c>
      <c r="C161" s="123" t="s">
        <v>155</v>
      </c>
      <c r="D161" s="124" t="s">
        <v>308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>
        <v>0</v>
      </c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299</v>
      </c>
      <c r="Y161" s="123" t="s">
        <v>146</v>
      </c>
      <c r="Z161" s="123" t="s">
        <v>155</v>
      </c>
      <c r="AA161" s="124" t="s">
        <v>308</v>
      </c>
      <c r="AB161" s="123">
        <v>0</v>
      </c>
      <c r="AC161" s="125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5">
        <v>0</v>
      </c>
      <c r="BE161" s="125">
        <v>0</v>
      </c>
      <c r="BF161" s="125">
        <v>0</v>
      </c>
      <c r="BG161" s="125">
        <v>0</v>
      </c>
      <c r="BH161" s="125">
        <v>0</v>
      </c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  <c r="BR161" s="125">
        <v>30</v>
      </c>
      <c r="BS161" s="125">
        <f t="shared" si="32"/>
        <v>30</v>
      </c>
    </row>
    <row r="162" spans="1:71" s="115" customFormat="1" ht="17.25" customHeight="1">
      <c r="A162" s="123"/>
      <c r="B162" s="123" t="s">
        <v>148</v>
      </c>
      <c r="C162" s="123"/>
      <c r="D162" s="124" t="s">
        <v>309</v>
      </c>
      <c r="E162" s="125">
        <v>38.07</v>
      </c>
      <c r="F162" s="125">
        <v>33.19</v>
      </c>
      <c r="G162" s="125">
        <v>20.67</v>
      </c>
      <c r="H162" s="125">
        <v>4.5</v>
      </c>
      <c r="I162" s="125">
        <v>4.5</v>
      </c>
      <c r="J162" s="125">
        <v>0</v>
      </c>
      <c r="K162" s="125">
        <v>0</v>
      </c>
      <c r="L162" s="125">
        <v>0</v>
      </c>
      <c r="M162" s="125">
        <v>1.72</v>
      </c>
      <c r="N162" s="125">
        <v>0</v>
      </c>
      <c r="O162" s="125">
        <v>6.3</v>
      </c>
      <c r="P162" s="125">
        <v>0</v>
      </c>
      <c r="Q162" s="125">
        <v>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148</v>
      </c>
      <c r="Z162" s="123"/>
      <c r="AA162" s="124" t="s">
        <v>309</v>
      </c>
      <c r="AB162" s="123">
        <v>4.88</v>
      </c>
      <c r="AC162" s="125">
        <f>SUM(AC163:AC164)</f>
        <v>1.88</v>
      </c>
      <c r="AD162" s="125">
        <f t="shared" ref="AD162:BC162" si="36">SUM(AD163:AD164)</f>
        <v>0</v>
      </c>
      <c r="AE162" s="125">
        <f t="shared" si="36"/>
        <v>0</v>
      </c>
      <c r="AF162" s="125">
        <f t="shared" si="36"/>
        <v>0</v>
      </c>
      <c r="AG162" s="125">
        <f t="shared" si="36"/>
        <v>0.5</v>
      </c>
      <c r="AH162" s="125">
        <f t="shared" si="36"/>
        <v>0.5</v>
      </c>
      <c r="AI162" s="125">
        <f t="shared" si="36"/>
        <v>0</v>
      </c>
      <c r="AJ162" s="125">
        <f t="shared" si="36"/>
        <v>0</v>
      </c>
      <c r="AK162" s="125">
        <f t="shared" si="36"/>
        <v>0</v>
      </c>
      <c r="AL162" s="125">
        <f t="shared" si="36"/>
        <v>0</v>
      </c>
      <c r="AM162" s="125">
        <f t="shared" si="36"/>
        <v>0</v>
      </c>
      <c r="AN162" s="125">
        <f t="shared" si="36"/>
        <v>0</v>
      </c>
      <c r="AO162" s="125">
        <f t="shared" si="36"/>
        <v>0</v>
      </c>
      <c r="AP162" s="125">
        <f t="shared" si="36"/>
        <v>0</v>
      </c>
      <c r="AQ162" s="125">
        <f t="shared" si="36"/>
        <v>2</v>
      </c>
      <c r="AR162" s="125">
        <f t="shared" si="36"/>
        <v>0</v>
      </c>
      <c r="AS162" s="125">
        <f t="shared" si="36"/>
        <v>0</v>
      </c>
      <c r="AT162" s="125">
        <f t="shared" si="36"/>
        <v>0</v>
      </c>
      <c r="AU162" s="125">
        <f t="shared" si="36"/>
        <v>0</v>
      </c>
      <c r="AV162" s="125">
        <f t="shared" si="36"/>
        <v>0</v>
      </c>
      <c r="AW162" s="125">
        <f t="shared" si="36"/>
        <v>0</v>
      </c>
      <c r="AX162" s="125">
        <f t="shared" si="36"/>
        <v>0</v>
      </c>
      <c r="AY162" s="125">
        <f t="shared" si="36"/>
        <v>0</v>
      </c>
      <c r="AZ162" s="125">
        <f t="shared" si="36"/>
        <v>0</v>
      </c>
      <c r="BA162" s="125">
        <f t="shared" si="36"/>
        <v>0</v>
      </c>
      <c r="BB162" s="125">
        <f t="shared" si="36"/>
        <v>0</v>
      </c>
      <c r="BC162" s="125">
        <f t="shared" si="36"/>
        <v>0</v>
      </c>
      <c r="BD162" s="125">
        <v>0</v>
      </c>
      <c r="BE162" s="125">
        <v>0</v>
      </c>
      <c r="BF162" s="125">
        <v>0</v>
      </c>
      <c r="BG162" s="125">
        <v>0</v>
      </c>
      <c r="BH162" s="125">
        <v>0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  <c r="BR162" s="125">
        <v>70</v>
      </c>
      <c r="BS162" s="125">
        <f t="shared" si="32"/>
        <v>108.07</v>
      </c>
    </row>
    <row r="163" spans="1:71" s="115" customFormat="1" ht="17.25" customHeight="1">
      <c r="A163" s="123" t="s">
        <v>299</v>
      </c>
      <c r="B163" s="123" t="s">
        <v>150</v>
      </c>
      <c r="C163" s="123" t="s">
        <v>137</v>
      </c>
      <c r="D163" s="124" t="s">
        <v>141</v>
      </c>
      <c r="E163" s="125">
        <v>38.07</v>
      </c>
      <c r="F163" s="125">
        <v>33.19</v>
      </c>
      <c r="G163" s="125">
        <v>20.67</v>
      </c>
      <c r="H163" s="125">
        <v>4.5</v>
      </c>
      <c r="I163" s="125">
        <v>4.5</v>
      </c>
      <c r="J163" s="125">
        <v>0</v>
      </c>
      <c r="K163" s="125">
        <v>0</v>
      </c>
      <c r="L163" s="125">
        <v>0</v>
      </c>
      <c r="M163" s="125">
        <v>1.72</v>
      </c>
      <c r="N163" s="125">
        <v>0</v>
      </c>
      <c r="O163" s="125">
        <v>6.3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299</v>
      </c>
      <c r="Y163" s="123" t="s">
        <v>150</v>
      </c>
      <c r="Z163" s="123" t="s">
        <v>137</v>
      </c>
      <c r="AA163" s="124" t="s">
        <v>141</v>
      </c>
      <c r="AB163" s="123">
        <v>4.88</v>
      </c>
      <c r="AC163" s="131">
        <v>1.88</v>
      </c>
      <c r="AD163" s="132">
        <v>0</v>
      </c>
      <c r="AE163" s="133">
        <v>0</v>
      </c>
      <c r="AF163" s="133">
        <v>0</v>
      </c>
      <c r="AG163" s="132">
        <v>0.5</v>
      </c>
      <c r="AH163" s="132">
        <v>0.5</v>
      </c>
      <c r="AI163" s="132">
        <v>0</v>
      </c>
      <c r="AJ163" s="132">
        <v>0</v>
      </c>
      <c r="AK163" s="132">
        <v>0</v>
      </c>
      <c r="AL163" s="132">
        <v>0</v>
      </c>
      <c r="AM163" s="133">
        <v>0</v>
      </c>
      <c r="AN163" s="132">
        <v>0</v>
      </c>
      <c r="AO163" s="132">
        <v>0</v>
      </c>
      <c r="AP163" s="132">
        <v>0</v>
      </c>
      <c r="AQ163" s="132">
        <v>2</v>
      </c>
      <c r="AR163" s="132">
        <v>0</v>
      </c>
      <c r="AS163" s="133">
        <v>0</v>
      </c>
      <c r="AT163" s="133">
        <v>0</v>
      </c>
      <c r="AU163" s="133">
        <v>0</v>
      </c>
      <c r="AV163" s="132">
        <v>0</v>
      </c>
      <c r="AW163" s="133">
        <v>0</v>
      </c>
      <c r="AX163" s="132">
        <v>0</v>
      </c>
      <c r="AY163" s="132">
        <v>0</v>
      </c>
      <c r="AZ163" s="132">
        <v>0</v>
      </c>
      <c r="BA163" s="132">
        <v>0</v>
      </c>
      <c r="BB163" s="132">
        <v>0</v>
      </c>
      <c r="BC163" s="132">
        <v>0</v>
      </c>
      <c r="BD163" s="125">
        <v>0</v>
      </c>
      <c r="BE163" s="125">
        <v>0</v>
      </c>
      <c r="BF163" s="125">
        <v>0</v>
      </c>
      <c r="BG163" s="125">
        <v>0</v>
      </c>
      <c r="BH163" s="125">
        <v>0</v>
      </c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  <c r="BR163" s="125">
        <v>42</v>
      </c>
      <c r="BS163" s="125">
        <f t="shared" si="32"/>
        <v>80.069999999999993</v>
      </c>
    </row>
    <row r="164" spans="1:71" s="115" customFormat="1" ht="17.25" customHeight="1">
      <c r="A164" s="123" t="s">
        <v>299</v>
      </c>
      <c r="B164" s="123" t="s">
        <v>150</v>
      </c>
      <c r="C164" s="123" t="s">
        <v>153</v>
      </c>
      <c r="D164" s="124" t="s">
        <v>310</v>
      </c>
      <c r="E164" s="125">
        <v>0</v>
      </c>
      <c r="F164" s="125">
        <v>0</v>
      </c>
      <c r="G164" s="125">
        <v>0</v>
      </c>
      <c r="H164" s="125"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299</v>
      </c>
      <c r="Y164" s="123" t="s">
        <v>150</v>
      </c>
      <c r="Z164" s="123" t="s">
        <v>153</v>
      </c>
      <c r="AA164" s="124" t="s">
        <v>310</v>
      </c>
      <c r="AB164" s="123">
        <v>0</v>
      </c>
      <c r="AC164" s="125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5">
        <v>0</v>
      </c>
      <c r="BE164" s="125">
        <v>0</v>
      </c>
      <c r="BF164" s="125">
        <v>0</v>
      </c>
      <c r="BG164" s="125">
        <v>0</v>
      </c>
      <c r="BH164" s="125">
        <v>0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  <c r="BR164" s="125">
        <v>28</v>
      </c>
      <c r="BS164" s="125">
        <f t="shared" si="32"/>
        <v>28</v>
      </c>
    </row>
    <row r="165" spans="1:71" s="115" customFormat="1" ht="17.25" customHeight="1">
      <c r="A165" s="123"/>
      <c r="B165" s="123" t="s">
        <v>166</v>
      </c>
      <c r="C165" s="123"/>
      <c r="D165" s="124" t="s">
        <v>311</v>
      </c>
      <c r="E165" s="125">
        <v>0</v>
      </c>
      <c r="F165" s="125">
        <v>0</v>
      </c>
      <c r="G165" s="125">
        <v>0</v>
      </c>
      <c r="H165" s="125"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>
        <v>0</v>
      </c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166</v>
      </c>
      <c r="Z165" s="123"/>
      <c r="AA165" s="124" t="s">
        <v>311</v>
      </c>
      <c r="AB165" s="123">
        <v>0</v>
      </c>
      <c r="AC165" s="125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5">
        <v>0</v>
      </c>
      <c r="BE165" s="125">
        <v>0</v>
      </c>
      <c r="BF165" s="125">
        <v>0</v>
      </c>
      <c r="BG165" s="125">
        <v>0</v>
      </c>
      <c r="BH165" s="125">
        <v>0</v>
      </c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0</v>
      </c>
      <c r="BR165" s="125">
        <v>0</v>
      </c>
      <c r="BS165" s="125">
        <f t="shared" si="32"/>
        <v>0</v>
      </c>
    </row>
    <row r="166" spans="1:71" s="115" customFormat="1" ht="17.25" customHeight="1">
      <c r="A166" s="123" t="s">
        <v>299</v>
      </c>
      <c r="B166" s="123" t="s">
        <v>168</v>
      </c>
      <c r="C166" s="123" t="s">
        <v>153</v>
      </c>
      <c r="D166" s="124" t="s">
        <v>312</v>
      </c>
      <c r="E166" s="125">
        <v>0</v>
      </c>
      <c r="F166" s="125">
        <v>0</v>
      </c>
      <c r="G166" s="125">
        <v>0</v>
      </c>
      <c r="H166" s="125"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>
        <v>0</v>
      </c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299</v>
      </c>
      <c r="Y166" s="123" t="s">
        <v>168</v>
      </c>
      <c r="Z166" s="123" t="s">
        <v>153</v>
      </c>
      <c r="AA166" s="124" t="s">
        <v>312</v>
      </c>
      <c r="AB166" s="123">
        <v>0</v>
      </c>
      <c r="AC166" s="125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5">
        <v>0</v>
      </c>
      <c r="BE166" s="125">
        <v>0</v>
      </c>
      <c r="BF166" s="125">
        <v>0</v>
      </c>
      <c r="BG166" s="125">
        <v>0</v>
      </c>
      <c r="BH166" s="125">
        <v>0</v>
      </c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0</v>
      </c>
      <c r="BR166" s="125">
        <v>0</v>
      </c>
      <c r="BS166" s="125">
        <f t="shared" si="32"/>
        <v>0</v>
      </c>
    </row>
    <row r="167" spans="1:71" s="115" customFormat="1" ht="17.25" customHeight="1">
      <c r="A167" s="123"/>
      <c r="B167" s="123" t="s">
        <v>151</v>
      </c>
      <c r="C167" s="123"/>
      <c r="D167" s="124" t="s">
        <v>313</v>
      </c>
      <c r="E167" s="125">
        <v>235.55</v>
      </c>
      <c r="F167" s="125">
        <v>166.03</v>
      </c>
      <c r="G167" s="125">
        <v>105.28</v>
      </c>
      <c r="H167" s="125"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8.77</v>
      </c>
      <c r="N167" s="125">
        <v>0</v>
      </c>
      <c r="O167" s="125">
        <v>51.98</v>
      </c>
      <c r="P167" s="125">
        <v>0</v>
      </c>
      <c r="Q167" s="125">
        <v>0</v>
      </c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151</v>
      </c>
      <c r="Z167" s="123"/>
      <c r="AA167" s="124" t="s">
        <v>313</v>
      </c>
      <c r="AB167" s="123">
        <v>69.52</v>
      </c>
      <c r="AC167" s="125">
        <f>SUM(AC168:AC171)</f>
        <v>11.82</v>
      </c>
      <c r="AD167" s="125">
        <f t="shared" ref="AD167:BC167" si="37">SUM(AD168:AD171)</f>
        <v>0</v>
      </c>
      <c r="AE167" s="125">
        <f t="shared" si="37"/>
        <v>0</v>
      </c>
      <c r="AF167" s="125">
        <f t="shared" si="37"/>
        <v>0</v>
      </c>
      <c r="AG167" s="125">
        <f t="shared" si="37"/>
        <v>0.6</v>
      </c>
      <c r="AH167" s="125">
        <f t="shared" si="37"/>
        <v>2</v>
      </c>
      <c r="AI167" s="125">
        <f t="shared" si="37"/>
        <v>0.1</v>
      </c>
      <c r="AJ167" s="125">
        <f t="shared" si="37"/>
        <v>0</v>
      </c>
      <c r="AK167" s="125">
        <f t="shared" si="37"/>
        <v>0</v>
      </c>
      <c r="AL167" s="125">
        <f t="shared" si="37"/>
        <v>12</v>
      </c>
      <c r="AM167" s="125">
        <f t="shared" si="37"/>
        <v>0</v>
      </c>
      <c r="AN167" s="125">
        <f t="shared" si="37"/>
        <v>1</v>
      </c>
      <c r="AO167" s="125">
        <f t="shared" si="37"/>
        <v>0</v>
      </c>
      <c r="AP167" s="125">
        <f t="shared" si="37"/>
        <v>0</v>
      </c>
      <c r="AQ167" s="125">
        <f t="shared" si="37"/>
        <v>0.5</v>
      </c>
      <c r="AR167" s="125">
        <f t="shared" si="37"/>
        <v>10.7</v>
      </c>
      <c r="AS167" s="125">
        <f t="shared" si="37"/>
        <v>2</v>
      </c>
      <c r="AT167" s="125">
        <f t="shared" si="37"/>
        <v>0</v>
      </c>
      <c r="AU167" s="125">
        <f t="shared" si="37"/>
        <v>0</v>
      </c>
      <c r="AV167" s="125">
        <f t="shared" si="37"/>
        <v>0</v>
      </c>
      <c r="AW167" s="125">
        <f t="shared" si="37"/>
        <v>0</v>
      </c>
      <c r="AX167" s="125">
        <f t="shared" si="37"/>
        <v>5.6</v>
      </c>
      <c r="AY167" s="125">
        <f t="shared" si="37"/>
        <v>0</v>
      </c>
      <c r="AZ167" s="125">
        <f t="shared" si="37"/>
        <v>3.2</v>
      </c>
      <c r="BA167" s="125">
        <f t="shared" si="37"/>
        <v>2</v>
      </c>
      <c r="BB167" s="125">
        <f t="shared" si="37"/>
        <v>2</v>
      </c>
      <c r="BC167" s="125">
        <f t="shared" si="37"/>
        <v>16</v>
      </c>
      <c r="BD167" s="125">
        <v>0</v>
      </c>
      <c r="BE167" s="125">
        <v>0</v>
      </c>
      <c r="BF167" s="125">
        <v>0</v>
      </c>
      <c r="BG167" s="125">
        <v>0</v>
      </c>
      <c r="BH167" s="125">
        <v>0</v>
      </c>
      <c r="BI167" s="125">
        <v>0</v>
      </c>
      <c r="BJ167" s="125">
        <v>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  <c r="BR167" s="125">
        <v>155</v>
      </c>
      <c r="BS167" s="125">
        <f t="shared" si="32"/>
        <v>390.55</v>
      </c>
    </row>
    <row r="168" spans="1:71" s="115" customFormat="1" ht="17.25" customHeight="1">
      <c r="A168" s="123" t="s">
        <v>299</v>
      </c>
      <c r="B168" s="123" t="s">
        <v>174</v>
      </c>
      <c r="C168" s="123" t="s">
        <v>137</v>
      </c>
      <c r="D168" s="124" t="s">
        <v>141</v>
      </c>
      <c r="E168" s="125">
        <v>235.55</v>
      </c>
      <c r="F168" s="125">
        <v>166.03</v>
      </c>
      <c r="G168" s="125">
        <v>105.28</v>
      </c>
      <c r="H168" s="125"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8.77</v>
      </c>
      <c r="N168" s="125">
        <v>0</v>
      </c>
      <c r="O168" s="125">
        <v>51.98</v>
      </c>
      <c r="P168" s="125">
        <v>0</v>
      </c>
      <c r="Q168" s="125">
        <v>0</v>
      </c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299</v>
      </c>
      <c r="Y168" s="123" t="s">
        <v>174</v>
      </c>
      <c r="Z168" s="123" t="s">
        <v>137</v>
      </c>
      <c r="AA168" s="124" t="s">
        <v>141</v>
      </c>
      <c r="AB168" s="123">
        <v>69.52</v>
      </c>
      <c r="AC168" s="131">
        <v>11.82</v>
      </c>
      <c r="AD168" s="132">
        <v>0</v>
      </c>
      <c r="AE168" s="133">
        <v>0</v>
      </c>
      <c r="AF168" s="133">
        <v>0</v>
      </c>
      <c r="AG168" s="132">
        <v>0.6</v>
      </c>
      <c r="AH168" s="132">
        <v>2</v>
      </c>
      <c r="AI168" s="132">
        <v>0.1</v>
      </c>
      <c r="AJ168" s="132">
        <v>0</v>
      </c>
      <c r="AK168" s="132">
        <v>0</v>
      </c>
      <c r="AL168" s="132">
        <v>12</v>
      </c>
      <c r="AM168" s="133">
        <v>0</v>
      </c>
      <c r="AN168" s="132">
        <v>1</v>
      </c>
      <c r="AO168" s="132">
        <v>0</v>
      </c>
      <c r="AP168" s="132">
        <v>0</v>
      </c>
      <c r="AQ168" s="132">
        <v>0.5</v>
      </c>
      <c r="AR168" s="132">
        <v>10.7</v>
      </c>
      <c r="AS168" s="133">
        <v>2</v>
      </c>
      <c r="AT168" s="133">
        <v>0</v>
      </c>
      <c r="AU168" s="133">
        <v>0</v>
      </c>
      <c r="AV168" s="132">
        <v>0</v>
      </c>
      <c r="AW168" s="133">
        <v>0</v>
      </c>
      <c r="AX168" s="132">
        <v>5.6</v>
      </c>
      <c r="AY168" s="132">
        <v>0</v>
      </c>
      <c r="AZ168" s="132">
        <v>3.2</v>
      </c>
      <c r="BA168" s="132">
        <v>2</v>
      </c>
      <c r="BB168" s="132">
        <v>2</v>
      </c>
      <c r="BC168" s="132">
        <v>16</v>
      </c>
      <c r="BD168" s="125">
        <v>0</v>
      </c>
      <c r="BE168" s="125">
        <v>0</v>
      </c>
      <c r="BF168" s="125">
        <v>0</v>
      </c>
      <c r="BG168" s="125">
        <v>0</v>
      </c>
      <c r="BH168" s="125">
        <v>0</v>
      </c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  <c r="BR168" s="125">
        <v>36</v>
      </c>
      <c r="BS168" s="125">
        <f t="shared" si="32"/>
        <v>271.55</v>
      </c>
    </row>
    <row r="169" spans="1:71" s="115" customFormat="1" ht="17.25" customHeight="1">
      <c r="A169" s="123" t="s">
        <v>299</v>
      </c>
      <c r="B169" s="123" t="s">
        <v>174</v>
      </c>
      <c r="C169" s="123" t="s">
        <v>155</v>
      </c>
      <c r="D169" s="124" t="s">
        <v>314</v>
      </c>
      <c r="E169" s="125">
        <v>0</v>
      </c>
      <c r="F169" s="125">
        <v>0</v>
      </c>
      <c r="G169" s="125">
        <v>0</v>
      </c>
      <c r="H169" s="125"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299</v>
      </c>
      <c r="Y169" s="123" t="s">
        <v>174</v>
      </c>
      <c r="Z169" s="123" t="s">
        <v>155</v>
      </c>
      <c r="AA169" s="124" t="s">
        <v>314</v>
      </c>
      <c r="AB169" s="123">
        <v>0</v>
      </c>
      <c r="AC169" s="125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50</v>
      </c>
      <c r="BS169" s="125">
        <f t="shared" si="32"/>
        <v>50</v>
      </c>
    </row>
    <row r="170" spans="1:71" s="115" customFormat="1" ht="17.25" customHeight="1">
      <c r="A170" s="123" t="s">
        <v>299</v>
      </c>
      <c r="B170" s="123" t="s">
        <v>174</v>
      </c>
      <c r="C170" s="123" t="s">
        <v>159</v>
      </c>
      <c r="D170" s="124" t="s">
        <v>315</v>
      </c>
      <c r="E170" s="125">
        <v>0</v>
      </c>
      <c r="F170" s="125">
        <v>0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299</v>
      </c>
      <c r="Y170" s="123" t="s">
        <v>174</v>
      </c>
      <c r="Z170" s="123" t="s">
        <v>159</v>
      </c>
      <c r="AA170" s="124" t="s">
        <v>315</v>
      </c>
      <c r="AB170" s="123">
        <v>0</v>
      </c>
      <c r="AC170" s="125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46</v>
      </c>
      <c r="BS170" s="125">
        <f t="shared" si="32"/>
        <v>46</v>
      </c>
    </row>
    <row r="171" spans="1:71" s="115" customFormat="1" ht="17.25" customHeight="1">
      <c r="A171" s="123" t="s">
        <v>299</v>
      </c>
      <c r="B171" s="123" t="s">
        <v>174</v>
      </c>
      <c r="C171" s="123" t="s">
        <v>153</v>
      </c>
      <c r="D171" s="124" t="s">
        <v>316</v>
      </c>
      <c r="E171" s="125">
        <v>0</v>
      </c>
      <c r="F171" s="125">
        <v>0</v>
      </c>
      <c r="G171" s="125">
        <v>0</v>
      </c>
      <c r="H171" s="125"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 t="s">
        <v>299</v>
      </c>
      <c r="Y171" s="123" t="s">
        <v>174</v>
      </c>
      <c r="Z171" s="123" t="s">
        <v>153</v>
      </c>
      <c r="AA171" s="124" t="s">
        <v>316</v>
      </c>
      <c r="AB171" s="123">
        <v>0</v>
      </c>
      <c r="AC171" s="125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23</v>
      </c>
      <c r="BS171" s="125">
        <f t="shared" si="32"/>
        <v>23</v>
      </c>
    </row>
    <row r="172" spans="1:71" s="115" customFormat="1" ht="17.25" customHeight="1">
      <c r="A172" s="123"/>
      <c r="B172" s="123" t="s">
        <v>153</v>
      </c>
      <c r="C172" s="123"/>
      <c r="D172" s="124" t="s">
        <v>317</v>
      </c>
      <c r="E172" s="125">
        <v>0</v>
      </c>
      <c r="F172" s="125">
        <v>0</v>
      </c>
      <c r="G172" s="125">
        <v>0</v>
      </c>
      <c r="H172" s="125"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/>
      <c r="Y172" s="123" t="s">
        <v>153</v>
      </c>
      <c r="Z172" s="123"/>
      <c r="AA172" s="124" t="s">
        <v>317</v>
      </c>
      <c r="AB172" s="123">
        <v>0</v>
      </c>
      <c r="AC172" s="125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100</v>
      </c>
      <c r="BS172" s="125">
        <f t="shared" si="32"/>
        <v>100</v>
      </c>
    </row>
    <row r="173" spans="1:71" s="115" customFormat="1" ht="17.25" customHeight="1">
      <c r="A173" s="123" t="s">
        <v>299</v>
      </c>
      <c r="B173" s="123" t="s">
        <v>259</v>
      </c>
      <c r="C173" s="123" t="s">
        <v>153</v>
      </c>
      <c r="D173" s="124" t="s">
        <v>318</v>
      </c>
      <c r="E173" s="125">
        <v>0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299</v>
      </c>
      <c r="Y173" s="123" t="s">
        <v>259</v>
      </c>
      <c r="Z173" s="123" t="s">
        <v>153</v>
      </c>
      <c r="AA173" s="124" t="s">
        <v>318</v>
      </c>
      <c r="AB173" s="123">
        <v>0</v>
      </c>
      <c r="AC173" s="125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100</v>
      </c>
      <c r="BS173" s="125">
        <f t="shared" si="32"/>
        <v>100</v>
      </c>
    </row>
    <row r="174" spans="1:71" s="115" customFormat="1" ht="17.25" customHeight="1">
      <c r="A174" s="123" t="s">
        <v>319</v>
      </c>
      <c r="B174" s="123"/>
      <c r="C174" s="123"/>
      <c r="D174" s="124" t="s">
        <v>320</v>
      </c>
      <c r="E174" s="125">
        <v>36444.69</v>
      </c>
      <c r="F174" s="125">
        <v>16809.63</v>
      </c>
      <c r="G174" s="125">
        <v>837.24</v>
      </c>
      <c r="H174" s="125">
        <v>498.15</v>
      </c>
      <c r="I174" s="125">
        <v>498.15</v>
      </c>
      <c r="J174" s="125">
        <v>0</v>
      </c>
      <c r="K174" s="125">
        <v>0</v>
      </c>
      <c r="L174" s="125">
        <v>0</v>
      </c>
      <c r="M174" s="125">
        <v>69.77</v>
      </c>
      <c r="N174" s="125">
        <v>0</v>
      </c>
      <c r="O174" s="125">
        <v>0</v>
      </c>
      <c r="P174" s="125">
        <v>12000</v>
      </c>
      <c r="Q174" s="125">
        <v>1406.76</v>
      </c>
      <c r="R174" s="125">
        <v>0</v>
      </c>
      <c r="S174" s="125">
        <v>0</v>
      </c>
      <c r="T174" s="125">
        <v>1820</v>
      </c>
      <c r="U174" s="125">
        <v>0</v>
      </c>
      <c r="V174" s="125">
        <v>0</v>
      </c>
      <c r="W174" s="125">
        <v>177.71</v>
      </c>
      <c r="X174" s="123" t="s">
        <v>319</v>
      </c>
      <c r="Y174" s="123"/>
      <c r="Z174" s="123"/>
      <c r="AA174" s="124" t="s">
        <v>320</v>
      </c>
      <c r="AB174" s="123">
        <v>406.86</v>
      </c>
      <c r="AC174" s="125">
        <f>AC175+AC180+AC182+AC184+AC190+AC194+AC200+AC204+AC206+AC213+AC215+AC218+AC220+AC222+AC224+AC207</f>
        <v>37.5</v>
      </c>
      <c r="AD174" s="125">
        <f t="shared" ref="AD174:BC174" si="38">AD175+AD180+AD182+AD184+AD190+AD194+AD200+AD204+AD206+AD213+AD215+AD218+AD220+AD222+AD224+AD207</f>
        <v>5.4</v>
      </c>
      <c r="AE174" s="125">
        <f t="shared" si="38"/>
        <v>0</v>
      </c>
      <c r="AF174" s="125">
        <f t="shared" si="38"/>
        <v>0</v>
      </c>
      <c r="AG174" s="125">
        <f t="shared" si="38"/>
        <v>3.18</v>
      </c>
      <c r="AH174" s="125">
        <f t="shared" si="38"/>
        <v>8.8800000000000008</v>
      </c>
      <c r="AI174" s="125">
        <f t="shared" si="38"/>
        <v>2.5</v>
      </c>
      <c r="AJ174" s="125">
        <f t="shared" si="38"/>
        <v>0</v>
      </c>
      <c r="AK174" s="125">
        <f t="shared" si="38"/>
        <v>0</v>
      </c>
      <c r="AL174" s="125">
        <f t="shared" si="38"/>
        <v>39.42</v>
      </c>
      <c r="AM174" s="125">
        <f t="shared" si="38"/>
        <v>0</v>
      </c>
      <c r="AN174" s="125">
        <f t="shared" si="38"/>
        <v>8.6</v>
      </c>
      <c r="AO174" s="125">
        <f t="shared" si="38"/>
        <v>0</v>
      </c>
      <c r="AP174" s="125">
        <f t="shared" si="38"/>
        <v>1.5</v>
      </c>
      <c r="AQ174" s="125">
        <f t="shared" si="38"/>
        <v>2.42</v>
      </c>
      <c r="AR174" s="125">
        <f t="shared" si="38"/>
        <v>25</v>
      </c>
      <c r="AS174" s="125">
        <f t="shared" si="38"/>
        <v>0</v>
      </c>
      <c r="AT174" s="125">
        <f t="shared" si="38"/>
        <v>0</v>
      </c>
      <c r="AU174" s="125">
        <f t="shared" si="38"/>
        <v>0</v>
      </c>
      <c r="AV174" s="125">
        <f t="shared" si="38"/>
        <v>7.4</v>
      </c>
      <c r="AW174" s="125">
        <f t="shared" si="38"/>
        <v>0</v>
      </c>
      <c r="AX174" s="125">
        <f t="shared" si="38"/>
        <v>101.8</v>
      </c>
      <c r="AY174" s="125">
        <f t="shared" si="38"/>
        <v>0.5</v>
      </c>
      <c r="AZ174" s="125">
        <f t="shared" si="38"/>
        <v>1</v>
      </c>
      <c r="BA174" s="125">
        <f t="shared" si="38"/>
        <v>128.62</v>
      </c>
      <c r="BB174" s="125">
        <f t="shared" si="38"/>
        <v>0</v>
      </c>
      <c r="BC174" s="125">
        <f t="shared" si="38"/>
        <v>33.14</v>
      </c>
      <c r="BD174" s="125">
        <v>19228.2</v>
      </c>
      <c r="BE174" s="125">
        <v>16182.69</v>
      </c>
      <c r="BF174" s="125">
        <v>182.69</v>
      </c>
      <c r="BG174" s="125">
        <v>16000</v>
      </c>
      <c r="BH174" s="125">
        <v>44.04</v>
      </c>
      <c r="BI174" s="125">
        <v>800</v>
      </c>
      <c r="BJ174" s="125">
        <v>193.33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307.45999999999998</v>
      </c>
      <c r="BQ174" s="125">
        <v>1700.68</v>
      </c>
      <c r="BR174" s="125">
        <v>7870.44</v>
      </c>
      <c r="BS174" s="125">
        <f t="shared" si="32"/>
        <v>44315.13</v>
      </c>
    </row>
    <row r="175" spans="1:71" s="115" customFormat="1" ht="17.25" customHeight="1">
      <c r="A175" s="123"/>
      <c r="B175" s="123" t="s">
        <v>137</v>
      </c>
      <c r="C175" s="123"/>
      <c r="D175" s="124" t="s">
        <v>321</v>
      </c>
      <c r="E175" s="125">
        <v>1917.26</v>
      </c>
      <c r="F175" s="125">
        <v>1526.04</v>
      </c>
      <c r="G175" s="125">
        <v>803.47</v>
      </c>
      <c r="H175" s="125">
        <v>477.9</v>
      </c>
      <c r="I175" s="125">
        <v>477.9</v>
      </c>
      <c r="J175" s="125">
        <v>0</v>
      </c>
      <c r="K175" s="125">
        <v>0</v>
      </c>
      <c r="L175" s="125">
        <v>0</v>
      </c>
      <c r="M175" s="125">
        <v>66.959999999999994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177.71</v>
      </c>
      <c r="X175" s="123"/>
      <c r="Y175" s="123" t="s">
        <v>137</v>
      </c>
      <c r="Z175" s="123"/>
      <c r="AA175" s="124" t="s">
        <v>321</v>
      </c>
      <c r="AB175" s="123">
        <v>391.22</v>
      </c>
      <c r="AC175" s="125">
        <f>SUM(AC176:AC179)</f>
        <v>35.799999999999997</v>
      </c>
      <c r="AD175" s="125">
        <f t="shared" ref="AD175:BC175" si="39">SUM(AD176:AD179)</f>
        <v>5.4</v>
      </c>
      <c r="AE175" s="125">
        <f t="shared" si="39"/>
        <v>0</v>
      </c>
      <c r="AF175" s="125">
        <f t="shared" si="39"/>
        <v>0</v>
      </c>
      <c r="AG175" s="125">
        <f t="shared" si="39"/>
        <v>3.18</v>
      </c>
      <c r="AH175" s="125">
        <f t="shared" si="39"/>
        <v>8.8800000000000008</v>
      </c>
      <c r="AI175" s="125">
        <f t="shared" si="39"/>
        <v>2.5</v>
      </c>
      <c r="AJ175" s="125">
        <f t="shared" si="39"/>
        <v>0</v>
      </c>
      <c r="AK175" s="125">
        <f t="shared" si="39"/>
        <v>0</v>
      </c>
      <c r="AL175" s="125">
        <f t="shared" si="39"/>
        <v>38.92</v>
      </c>
      <c r="AM175" s="125">
        <f t="shared" si="39"/>
        <v>0</v>
      </c>
      <c r="AN175" s="125">
        <f t="shared" si="39"/>
        <v>8.6</v>
      </c>
      <c r="AO175" s="125">
        <f t="shared" si="39"/>
        <v>0</v>
      </c>
      <c r="AP175" s="125">
        <f t="shared" si="39"/>
        <v>1.5</v>
      </c>
      <c r="AQ175" s="125">
        <f t="shared" si="39"/>
        <v>2.42</v>
      </c>
      <c r="AR175" s="125">
        <f t="shared" si="39"/>
        <v>23.3</v>
      </c>
      <c r="AS175" s="125">
        <f t="shared" si="39"/>
        <v>0</v>
      </c>
      <c r="AT175" s="125">
        <f t="shared" si="39"/>
        <v>0</v>
      </c>
      <c r="AU175" s="125">
        <f t="shared" si="39"/>
        <v>0</v>
      </c>
      <c r="AV175" s="125">
        <f t="shared" si="39"/>
        <v>7.4</v>
      </c>
      <c r="AW175" s="125">
        <f t="shared" si="39"/>
        <v>0</v>
      </c>
      <c r="AX175" s="125">
        <f t="shared" si="39"/>
        <v>97.8</v>
      </c>
      <c r="AY175" s="125">
        <f t="shared" si="39"/>
        <v>0.5</v>
      </c>
      <c r="AZ175" s="125">
        <f t="shared" si="39"/>
        <v>0</v>
      </c>
      <c r="BA175" s="125">
        <f t="shared" si="39"/>
        <v>122.02</v>
      </c>
      <c r="BB175" s="125">
        <f t="shared" si="39"/>
        <v>0</v>
      </c>
      <c r="BC175" s="125">
        <f t="shared" si="39"/>
        <v>33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2800.2</v>
      </c>
      <c r="BS175" s="125">
        <f t="shared" si="32"/>
        <v>4717.46</v>
      </c>
    </row>
    <row r="176" spans="1:71" s="115" customFormat="1" ht="17.25" customHeight="1">
      <c r="A176" s="123" t="s">
        <v>322</v>
      </c>
      <c r="B176" s="123" t="s">
        <v>140</v>
      </c>
      <c r="C176" s="123" t="s">
        <v>137</v>
      </c>
      <c r="D176" s="124" t="s">
        <v>141</v>
      </c>
      <c r="E176" s="125">
        <v>1917.26</v>
      </c>
      <c r="F176" s="125">
        <v>1526.04</v>
      </c>
      <c r="G176" s="125">
        <v>803.47</v>
      </c>
      <c r="H176" s="125">
        <v>477.9</v>
      </c>
      <c r="I176" s="125">
        <v>477.9</v>
      </c>
      <c r="J176" s="125">
        <v>0</v>
      </c>
      <c r="K176" s="125">
        <v>0</v>
      </c>
      <c r="L176" s="125">
        <v>0</v>
      </c>
      <c r="M176" s="125">
        <v>66.959999999999994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177.71</v>
      </c>
      <c r="X176" s="123" t="s">
        <v>322</v>
      </c>
      <c r="Y176" s="123" t="s">
        <v>140</v>
      </c>
      <c r="Z176" s="123" t="s">
        <v>137</v>
      </c>
      <c r="AA176" s="124" t="s">
        <v>141</v>
      </c>
      <c r="AB176" s="123">
        <v>391.22</v>
      </c>
      <c r="AC176" s="131">
        <v>35.799999999999997</v>
      </c>
      <c r="AD176" s="132">
        <v>5.4</v>
      </c>
      <c r="AE176" s="133">
        <v>0</v>
      </c>
      <c r="AF176" s="133">
        <v>0</v>
      </c>
      <c r="AG176" s="132">
        <v>3.18</v>
      </c>
      <c r="AH176" s="132">
        <v>8.8800000000000008</v>
      </c>
      <c r="AI176" s="132">
        <v>2.5</v>
      </c>
      <c r="AJ176" s="132">
        <v>0</v>
      </c>
      <c r="AK176" s="132">
        <v>0</v>
      </c>
      <c r="AL176" s="132">
        <v>38.92</v>
      </c>
      <c r="AM176" s="133">
        <v>0</v>
      </c>
      <c r="AN176" s="132">
        <v>8.6</v>
      </c>
      <c r="AO176" s="132">
        <v>0</v>
      </c>
      <c r="AP176" s="132">
        <v>1.5</v>
      </c>
      <c r="AQ176" s="132">
        <v>2.42</v>
      </c>
      <c r="AR176" s="132">
        <v>23.3</v>
      </c>
      <c r="AS176" s="133">
        <v>0</v>
      </c>
      <c r="AT176" s="133">
        <v>0</v>
      </c>
      <c r="AU176" s="133">
        <v>0</v>
      </c>
      <c r="AV176" s="132">
        <v>7.4</v>
      </c>
      <c r="AW176" s="133">
        <v>0</v>
      </c>
      <c r="AX176" s="132">
        <v>97.8</v>
      </c>
      <c r="AY176" s="132">
        <v>0.5</v>
      </c>
      <c r="AZ176" s="132">
        <v>0</v>
      </c>
      <c r="BA176" s="132">
        <v>122.02</v>
      </c>
      <c r="BB176" s="132">
        <v>0</v>
      </c>
      <c r="BC176" s="132">
        <v>33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1410.2</v>
      </c>
      <c r="BS176" s="125">
        <f t="shared" si="32"/>
        <v>3327.46</v>
      </c>
    </row>
    <row r="177" spans="1:71" s="115" customFormat="1" ht="17.25" customHeight="1">
      <c r="A177" s="123" t="s">
        <v>322</v>
      </c>
      <c r="B177" s="123" t="s">
        <v>140</v>
      </c>
      <c r="C177" s="123" t="s">
        <v>159</v>
      </c>
      <c r="D177" s="124" t="s">
        <v>323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322</v>
      </c>
      <c r="Y177" s="123" t="s">
        <v>140</v>
      </c>
      <c r="Z177" s="123" t="s">
        <v>159</v>
      </c>
      <c r="AA177" s="124" t="s">
        <v>323</v>
      </c>
      <c r="AB177" s="123">
        <v>0</v>
      </c>
      <c r="AC177" s="125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97</v>
      </c>
      <c r="BS177" s="125">
        <f t="shared" si="32"/>
        <v>97</v>
      </c>
    </row>
    <row r="178" spans="1:71" s="115" customFormat="1" ht="17.25" customHeight="1">
      <c r="A178" s="123" t="s">
        <v>322</v>
      </c>
      <c r="B178" s="123" t="s">
        <v>140</v>
      </c>
      <c r="C178" s="123" t="s">
        <v>166</v>
      </c>
      <c r="D178" s="124" t="s">
        <v>324</v>
      </c>
      <c r="E178" s="125">
        <v>0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322</v>
      </c>
      <c r="Y178" s="123" t="s">
        <v>140</v>
      </c>
      <c r="Z178" s="123" t="s">
        <v>166</v>
      </c>
      <c r="AA178" s="124" t="s">
        <v>324</v>
      </c>
      <c r="AB178" s="123">
        <v>0</v>
      </c>
      <c r="AC178" s="125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493</v>
      </c>
      <c r="BS178" s="125">
        <f t="shared" si="32"/>
        <v>493</v>
      </c>
    </row>
    <row r="179" spans="1:71" s="115" customFormat="1" ht="17.25" customHeight="1">
      <c r="A179" s="123" t="s">
        <v>322</v>
      </c>
      <c r="B179" s="123" t="s">
        <v>140</v>
      </c>
      <c r="C179" s="123" t="s">
        <v>153</v>
      </c>
      <c r="D179" s="124" t="s">
        <v>325</v>
      </c>
      <c r="E179" s="125">
        <v>0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 t="s">
        <v>322</v>
      </c>
      <c r="Y179" s="123" t="s">
        <v>140</v>
      </c>
      <c r="Z179" s="123" t="s">
        <v>153</v>
      </c>
      <c r="AA179" s="124" t="s">
        <v>325</v>
      </c>
      <c r="AB179" s="123">
        <v>0</v>
      </c>
      <c r="AC179" s="125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800</v>
      </c>
      <c r="BS179" s="125">
        <f t="shared" si="32"/>
        <v>800</v>
      </c>
    </row>
    <row r="180" spans="1:71" s="115" customFormat="1" ht="17.25" customHeight="1">
      <c r="A180" s="123"/>
      <c r="B180" s="123" t="s">
        <v>144</v>
      </c>
      <c r="C180" s="123"/>
      <c r="D180" s="124" t="s">
        <v>326</v>
      </c>
      <c r="E180" s="125">
        <v>0</v>
      </c>
      <c r="F180" s="125">
        <v>0</v>
      </c>
      <c r="G180" s="125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/>
      <c r="Y180" s="123" t="s">
        <v>144</v>
      </c>
      <c r="Z180" s="123"/>
      <c r="AA180" s="124" t="s">
        <v>326</v>
      </c>
      <c r="AB180" s="123">
        <v>0</v>
      </c>
      <c r="AC180" s="125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690</v>
      </c>
      <c r="BS180" s="125">
        <f t="shared" si="32"/>
        <v>690</v>
      </c>
    </row>
    <row r="181" spans="1:71" s="115" customFormat="1" ht="17.25" customHeight="1">
      <c r="A181" s="123" t="s">
        <v>322</v>
      </c>
      <c r="B181" s="123" t="s">
        <v>146</v>
      </c>
      <c r="C181" s="123" t="s">
        <v>137</v>
      </c>
      <c r="D181" s="124" t="s">
        <v>141</v>
      </c>
      <c r="E181" s="125">
        <v>0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322</v>
      </c>
      <c r="Y181" s="123" t="s">
        <v>146</v>
      </c>
      <c r="Z181" s="123" t="s">
        <v>137</v>
      </c>
      <c r="AA181" s="124" t="s">
        <v>141</v>
      </c>
      <c r="AB181" s="123">
        <v>0</v>
      </c>
      <c r="AC181" s="125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690</v>
      </c>
      <c r="BS181" s="125">
        <f t="shared" si="32"/>
        <v>690</v>
      </c>
    </row>
    <row r="182" spans="1:71" s="115" customFormat="1" ht="17.25" customHeight="1">
      <c r="A182" s="123"/>
      <c r="B182" s="123" t="s">
        <v>155</v>
      </c>
      <c r="C182" s="123"/>
      <c r="D182" s="124" t="s">
        <v>327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/>
      <c r="Y182" s="123" t="s">
        <v>155</v>
      </c>
      <c r="Z182" s="123"/>
      <c r="AA182" s="124" t="s">
        <v>327</v>
      </c>
      <c r="AB182" s="123">
        <v>0</v>
      </c>
      <c r="AC182" s="125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f t="shared" si="32"/>
        <v>0</v>
      </c>
    </row>
    <row r="183" spans="1:71" s="115" customFormat="1" ht="17.25" customHeight="1">
      <c r="A183" s="123" t="s">
        <v>322</v>
      </c>
      <c r="B183" s="123" t="s">
        <v>157</v>
      </c>
      <c r="C183" s="123" t="s">
        <v>144</v>
      </c>
      <c r="D183" s="124" t="s">
        <v>328</v>
      </c>
      <c r="E183" s="125">
        <v>0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322</v>
      </c>
      <c r="Y183" s="123" t="s">
        <v>157</v>
      </c>
      <c r="Z183" s="123" t="s">
        <v>144</v>
      </c>
      <c r="AA183" s="124" t="s">
        <v>328</v>
      </c>
      <c r="AB183" s="123">
        <v>0</v>
      </c>
      <c r="AC183" s="125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f t="shared" si="32"/>
        <v>0</v>
      </c>
    </row>
    <row r="184" spans="1:71" s="115" customFormat="1" ht="17.25" customHeight="1">
      <c r="A184" s="123"/>
      <c r="B184" s="123" t="s">
        <v>159</v>
      </c>
      <c r="C184" s="123"/>
      <c r="D184" s="124" t="s">
        <v>329</v>
      </c>
      <c r="E184" s="125">
        <v>29589.45</v>
      </c>
      <c r="F184" s="125">
        <v>13406.76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12000</v>
      </c>
      <c r="Q184" s="125">
        <v>1406.76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/>
      <c r="Y184" s="123" t="s">
        <v>159</v>
      </c>
      <c r="Z184" s="123"/>
      <c r="AA184" s="124" t="s">
        <v>329</v>
      </c>
      <c r="AB184" s="123">
        <v>0</v>
      </c>
      <c r="AC184" s="125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5">
        <v>16182.69</v>
      </c>
      <c r="BE184" s="125">
        <v>16182.69</v>
      </c>
      <c r="BF184" s="125">
        <v>182.69</v>
      </c>
      <c r="BG184" s="125">
        <v>16000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f t="shared" si="32"/>
        <v>29589.45</v>
      </c>
    </row>
    <row r="185" spans="1:71" s="115" customFormat="1" ht="17.25" customHeight="1">
      <c r="A185" s="123" t="s">
        <v>322</v>
      </c>
      <c r="B185" s="123" t="s">
        <v>161</v>
      </c>
      <c r="C185" s="123" t="s">
        <v>137</v>
      </c>
      <c r="D185" s="124" t="s">
        <v>330</v>
      </c>
      <c r="E185" s="125">
        <v>16000</v>
      </c>
      <c r="F185" s="125">
        <v>0</v>
      </c>
      <c r="G185" s="125">
        <v>0</v>
      </c>
      <c r="H185" s="125">
        <v>0</v>
      </c>
      <c r="I185" s="125">
        <v>0</v>
      </c>
      <c r="J185" s="125">
        <v>0</v>
      </c>
      <c r="K185" s="125">
        <v>0</v>
      </c>
      <c r="L185" s="125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 t="s">
        <v>322</v>
      </c>
      <c r="Y185" s="123" t="s">
        <v>161</v>
      </c>
      <c r="Z185" s="123" t="s">
        <v>137</v>
      </c>
      <c r="AA185" s="124" t="s">
        <v>330</v>
      </c>
      <c r="AB185" s="123">
        <v>0</v>
      </c>
      <c r="AC185" s="125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5">
        <v>16000</v>
      </c>
      <c r="BE185" s="125">
        <v>16000</v>
      </c>
      <c r="BF185" s="125">
        <v>0</v>
      </c>
      <c r="BG185" s="125">
        <v>16000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f t="shared" si="32"/>
        <v>16000</v>
      </c>
    </row>
    <row r="186" spans="1:71" s="115" customFormat="1" ht="17.25" customHeight="1">
      <c r="A186" s="123" t="s">
        <v>322</v>
      </c>
      <c r="B186" s="123" t="s">
        <v>161</v>
      </c>
      <c r="C186" s="123" t="s">
        <v>144</v>
      </c>
      <c r="D186" s="124" t="s">
        <v>331</v>
      </c>
      <c r="E186" s="125">
        <v>3</v>
      </c>
      <c r="F186" s="125">
        <v>0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322</v>
      </c>
      <c r="Y186" s="123" t="s">
        <v>161</v>
      </c>
      <c r="Z186" s="123" t="s">
        <v>144</v>
      </c>
      <c r="AA186" s="124" t="s">
        <v>331</v>
      </c>
      <c r="AB186" s="123">
        <v>0</v>
      </c>
      <c r="AC186" s="125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5">
        <v>3</v>
      </c>
      <c r="BE186" s="125">
        <v>3</v>
      </c>
      <c r="BF186" s="125">
        <v>3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f t="shared" si="32"/>
        <v>3</v>
      </c>
    </row>
    <row r="187" spans="1:71" s="115" customFormat="1" ht="17.25" customHeight="1">
      <c r="A187" s="123" t="s">
        <v>322</v>
      </c>
      <c r="B187" s="123" t="s">
        <v>161</v>
      </c>
      <c r="C187" s="123" t="s">
        <v>159</v>
      </c>
      <c r="D187" s="124" t="s">
        <v>332</v>
      </c>
      <c r="E187" s="125">
        <v>12000</v>
      </c>
      <c r="F187" s="125">
        <v>12000</v>
      </c>
      <c r="G187" s="125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12000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 t="s">
        <v>322</v>
      </c>
      <c r="Y187" s="123" t="s">
        <v>161</v>
      </c>
      <c r="Z187" s="123" t="s">
        <v>159</v>
      </c>
      <c r="AA187" s="124" t="s">
        <v>332</v>
      </c>
      <c r="AB187" s="123">
        <v>0</v>
      </c>
      <c r="AC187" s="125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f t="shared" si="32"/>
        <v>12000</v>
      </c>
    </row>
    <row r="188" spans="1:71" s="115" customFormat="1" ht="17.25" customHeight="1">
      <c r="A188" s="123" t="s">
        <v>322</v>
      </c>
      <c r="B188" s="123" t="s">
        <v>161</v>
      </c>
      <c r="C188" s="123" t="s">
        <v>166</v>
      </c>
      <c r="D188" s="124" t="s">
        <v>333</v>
      </c>
      <c r="E188" s="125">
        <v>1406.76</v>
      </c>
      <c r="F188" s="125">
        <v>1406.76</v>
      </c>
      <c r="G188" s="125">
        <v>0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1406.76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322</v>
      </c>
      <c r="Y188" s="123" t="s">
        <v>161</v>
      </c>
      <c r="Z188" s="123" t="s">
        <v>166</v>
      </c>
      <c r="AA188" s="124" t="s">
        <v>333</v>
      </c>
      <c r="AB188" s="123">
        <v>0</v>
      </c>
      <c r="AC188" s="125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f t="shared" si="32"/>
        <v>1406.76</v>
      </c>
    </row>
    <row r="189" spans="1:71" s="115" customFormat="1" ht="17.25" customHeight="1">
      <c r="A189" s="123" t="s">
        <v>322</v>
      </c>
      <c r="B189" s="123" t="s">
        <v>161</v>
      </c>
      <c r="C189" s="123" t="s">
        <v>153</v>
      </c>
      <c r="D189" s="124" t="s">
        <v>334</v>
      </c>
      <c r="E189" s="125">
        <v>179.69</v>
      </c>
      <c r="F189" s="125">
        <v>0</v>
      </c>
      <c r="G189" s="125">
        <v>0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322</v>
      </c>
      <c r="Y189" s="123" t="s">
        <v>161</v>
      </c>
      <c r="Z189" s="123" t="s">
        <v>153</v>
      </c>
      <c r="AA189" s="124" t="s">
        <v>334</v>
      </c>
      <c r="AB189" s="123">
        <v>0</v>
      </c>
      <c r="AC189" s="125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5">
        <v>179.69</v>
      </c>
      <c r="BE189" s="125">
        <v>179.69</v>
      </c>
      <c r="BF189" s="125">
        <v>179.69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f t="shared" si="32"/>
        <v>179.69</v>
      </c>
    </row>
    <row r="190" spans="1:71" s="115" customFormat="1" ht="17.25" customHeight="1">
      <c r="A190" s="123"/>
      <c r="B190" s="123" t="s">
        <v>163</v>
      </c>
      <c r="C190" s="123"/>
      <c r="D190" s="124" t="s">
        <v>335</v>
      </c>
      <c r="E190" s="125">
        <v>0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163</v>
      </c>
      <c r="Z190" s="123"/>
      <c r="AA190" s="124" t="s">
        <v>335</v>
      </c>
      <c r="AB190" s="123">
        <v>0</v>
      </c>
      <c r="AC190" s="125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f t="shared" si="32"/>
        <v>0</v>
      </c>
    </row>
    <row r="191" spans="1:71" s="115" customFormat="1" ht="17.25" customHeight="1">
      <c r="A191" s="123" t="s">
        <v>322</v>
      </c>
      <c r="B191" s="123" t="s">
        <v>171</v>
      </c>
      <c r="C191" s="123" t="s">
        <v>137</v>
      </c>
      <c r="D191" s="124" t="s">
        <v>336</v>
      </c>
      <c r="E191" s="125">
        <v>0</v>
      </c>
      <c r="F191" s="125">
        <v>0</v>
      </c>
      <c r="G191" s="125">
        <v>0</v>
      </c>
      <c r="H191" s="125"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322</v>
      </c>
      <c r="Y191" s="123" t="s">
        <v>171</v>
      </c>
      <c r="Z191" s="123" t="s">
        <v>137</v>
      </c>
      <c r="AA191" s="124" t="s">
        <v>336</v>
      </c>
      <c r="AB191" s="123">
        <v>0</v>
      </c>
      <c r="AC191" s="125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f t="shared" si="32"/>
        <v>0</v>
      </c>
    </row>
    <row r="192" spans="1:71" s="115" customFormat="1" ht="17.25" customHeight="1">
      <c r="A192" s="123" t="s">
        <v>322</v>
      </c>
      <c r="B192" s="123" t="s">
        <v>171</v>
      </c>
      <c r="C192" s="123" t="s">
        <v>235</v>
      </c>
      <c r="D192" s="124" t="s">
        <v>337</v>
      </c>
      <c r="E192" s="125">
        <v>0</v>
      </c>
      <c r="F192" s="125">
        <v>0</v>
      </c>
      <c r="G192" s="125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 t="s">
        <v>322</v>
      </c>
      <c r="Y192" s="123" t="s">
        <v>171</v>
      </c>
      <c r="Z192" s="123" t="s">
        <v>235</v>
      </c>
      <c r="AA192" s="124" t="s">
        <v>337</v>
      </c>
      <c r="AB192" s="123">
        <v>0</v>
      </c>
      <c r="AC192" s="125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f t="shared" si="32"/>
        <v>0</v>
      </c>
    </row>
    <row r="193" spans="1:71" s="115" customFormat="1" ht="17.25" customHeight="1">
      <c r="A193" s="123" t="s">
        <v>322</v>
      </c>
      <c r="B193" s="123" t="s">
        <v>171</v>
      </c>
      <c r="C193" s="123" t="s">
        <v>153</v>
      </c>
      <c r="D193" s="124" t="s">
        <v>338</v>
      </c>
      <c r="E193" s="125">
        <v>0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322</v>
      </c>
      <c r="Y193" s="123" t="s">
        <v>171</v>
      </c>
      <c r="Z193" s="123" t="s">
        <v>153</v>
      </c>
      <c r="AA193" s="124" t="s">
        <v>338</v>
      </c>
      <c r="AB193" s="123">
        <v>0</v>
      </c>
      <c r="AC193" s="125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f t="shared" si="32"/>
        <v>0</v>
      </c>
    </row>
    <row r="194" spans="1:71" s="115" customFormat="1" ht="17.25" customHeight="1">
      <c r="A194" s="123"/>
      <c r="B194" s="123" t="s">
        <v>151</v>
      </c>
      <c r="C194" s="123"/>
      <c r="D194" s="124" t="s">
        <v>339</v>
      </c>
      <c r="E194" s="125">
        <v>800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151</v>
      </c>
      <c r="Z194" s="123"/>
      <c r="AA194" s="124" t="s">
        <v>339</v>
      </c>
      <c r="AB194" s="123">
        <v>0</v>
      </c>
      <c r="AC194" s="125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5">
        <v>800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800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750</v>
      </c>
      <c r="BS194" s="125">
        <f t="shared" si="32"/>
        <v>1550</v>
      </c>
    </row>
    <row r="195" spans="1:71" s="115" customFormat="1" ht="17.25" customHeight="1">
      <c r="A195" s="123" t="s">
        <v>322</v>
      </c>
      <c r="B195" s="123" t="s">
        <v>174</v>
      </c>
      <c r="C195" s="123" t="s">
        <v>137</v>
      </c>
      <c r="D195" s="124" t="s">
        <v>340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322</v>
      </c>
      <c r="Y195" s="123" t="s">
        <v>174</v>
      </c>
      <c r="Z195" s="123" t="s">
        <v>137</v>
      </c>
      <c r="AA195" s="124" t="s">
        <v>340</v>
      </c>
      <c r="AB195" s="123">
        <v>0</v>
      </c>
      <c r="AC195" s="125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f t="shared" si="32"/>
        <v>0</v>
      </c>
    </row>
    <row r="196" spans="1:71" s="115" customFormat="1" ht="17.25" customHeight="1">
      <c r="A196" s="123" t="s">
        <v>322</v>
      </c>
      <c r="B196" s="123" t="s">
        <v>174</v>
      </c>
      <c r="C196" s="123" t="s">
        <v>144</v>
      </c>
      <c r="D196" s="124" t="s">
        <v>341</v>
      </c>
      <c r="E196" s="125">
        <v>0</v>
      </c>
      <c r="F196" s="125">
        <v>0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322</v>
      </c>
      <c r="Y196" s="123" t="s">
        <v>174</v>
      </c>
      <c r="Z196" s="123" t="s">
        <v>144</v>
      </c>
      <c r="AA196" s="124" t="s">
        <v>341</v>
      </c>
      <c r="AB196" s="123">
        <v>0</v>
      </c>
      <c r="AC196" s="125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222</v>
      </c>
      <c r="BS196" s="125">
        <f t="shared" si="32"/>
        <v>222</v>
      </c>
    </row>
    <row r="197" spans="1:71" s="115" customFormat="1" ht="17.25" customHeight="1">
      <c r="A197" s="123" t="s">
        <v>322</v>
      </c>
      <c r="B197" s="123" t="s">
        <v>174</v>
      </c>
      <c r="C197" s="123" t="s">
        <v>155</v>
      </c>
      <c r="D197" s="124" t="s">
        <v>342</v>
      </c>
      <c r="E197" s="125">
        <v>0</v>
      </c>
      <c r="F197" s="125">
        <v>0</v>
      </c>
      <c r="G197" s="125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3" t="s">
        <v>322</v>
      </c>
      <c r="Y197" s="123" t="s">
        <v>174</v>
      </c>
      <c r="Z197" s="123" t="s">
        <v>155</v>
      </c>
      <c r="AA197" s="124" t="s">
        <v>342</v>
      </c>
      <c r="AB197" s="123">
        <v>0</v>
      </c>
      <c r="AC197" s="125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f t="shared" si="32"/>
        <v>0</v>
      </c>
    </row>
    <row r="198" spans="1:71" s="115" customFormat="1" ht="17.25" customHeight="1">
      <c r="A198" s="123" t="s">
        <v>322</v>
      </c>
      <c r="B198" s="123" t="s">
        <v>174</v>
      </c>
      <c r="C198" s="123" t="s">
        <v>159</v>
      </c>
      <c r="D198" s="124" t="s">
        <v>343</v>
      </c>
      <c r="E198" s="125">
        <v>0</v>
      </c>
      <c r="F198" s="125">
        <v>0</v>
      </c>
      <c r="G198" s="125">
        <v>0</v>
      </c>
      <c r="H198" s="125"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3" t="s">
        <v>322</v>
      </c>
      <c r="Y198" s="123" t="s">
        <v>174</v>
      </c>
      <c r="Z198" s="123" t="s">
        <v>159</v>
      </c>
      <c r="AA198" s="124" t="s">
        <v>343</v>
      </c>
      <c r="AB198" s="123">
        <v>0</v>
      </c>
      <c r="AC198" s="125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528</v>
      </c>
      <c r="BS198" s="125">
        <f t="shared" si="32"/>
        <v>528</v>
      </c>
    </row>
    <row r="199" spans="1:71" s="115" customFormat="1" ht="17.25" customHeight="1">
      <c r="A199" s="123" t="s">
        <v>322</v>
      </c>
      <c r="B199" s="123" t="s">
        <v>174</v>
      </c>
      <c r="C199" s="123" t="s">
        <v>153</v>
      </c>
      <c r="D199" s="124" t="s">
        <v>344</v>
      </c>
      <c r="E199" s="125">
        <v>800</v>
      </c>
      <c r="F199" s="125">
        <v>0</v>
      </c>
      <c r="G199" s="125">
        <v>0</v>
      </c>
      <c r="H199" s="125"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3" t="s">
        <v>322</v>
      </c>
      <c r="Y199" s="123" t="s">
        <v>174</v>
      </c>
      <c r="Z199" s="123" t="s">
        <v>153</v>
      </c>
      <c r="AA199" s="124" t="s">
        <v>344</v>
      </c>
      <c r="AB199" s="123">
        <v>0</v>
      </c>
      <c r="AC199" s="125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5">
        <v>800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800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f t="shared" si="32"/>
        <v>800</v>
      </c>
    </row>
    <row r="200" spans="1:71" s="115" customFormat="1" ht="17.25" customHeight="1">
      <c r="A200" s="123"/>
      <c r="B200" s="123" t="s">
        <v>302</v>
      </c>
      <c r="C200" s="123"/>
      <c r="D200" s="124" t="s">
        <v>345</v>
      </c>
      <c r="E200" s="125">
        <v>0</v>
      </c>
      <c r="F200" s="125">
        <v>0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3"/>
      <c r="Y200" s="123" t="s">
        <v>302</v>
      </c>
      <c r="Z200" s="123"/>
      <c r="AA200" s="124" t="s">
        <v>345</v>
      </c>
      <c r="AB200" s="123">
        <v>0</v>
      </c>
      <c r="AC200" s="125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129.1</v>
      </c>
      <c r="BS200" s="125">
        <f t="shared" ref="BS200:BS263" si="40">BR200+E200</f>
        <v>129.1</v>
      </c>
    </row>
    <row r="201" spans="1:71" s="115" customFormat="1" ht="17.25" customHeight="1">
      <c r="A201" s="123" t="s">
        <v>322</v>
      </c>
      <c r="B201" s="123" t="s">
        <v>346</v>
      </c>
      <c r="C201" s="123" t="s">
        <v>137</v>
      </c>
      <c r="D201" s="124" t="s">
        <v>347</v>
      </c>
      <c r="E201" s="125">
        <v>0</v>
      </c>
      <c r="F201" s="125">
        <v>0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 t="s">
        <v>322</v>
      </c>
      <c r="Y201" s="123" t="s">
        <v>346</v>
      </c>
      <c r="Z201" s="123" t="s">
        <v>137</v>
      </c>
      <c r="AA201" s="124" t="s">
        <v>347</v>
      </c>
      <c r="AB201" s="123">
        <v>0</v>
      </c>
      <c r="AC201" s="125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129.1</v>
      </c>
      <c r="BS201" s="125">
        <f t="shared" si="40"/>
        <v>129.1</v>
      </c>
    </row>
    <row r="202" spans="1:71" s="115" customFormat="1" ht="17.25" customHeight="1">
      <c r="A202" s="123" t="s">
        <v>322</v>
      </c>
      <c r="B202" s="123" t="s">
        <v>346</v>
      </c>
      <c r="C202" s="123" t="s">
        <v>144</v>
      </c>
      <c r="D202" s="124" t="s">
        <v>348</v>
      </c>
      <c r="E202" s="125">
        <v>0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322</v>
      </c>
      <c r="Y202" s="123" t="s">
        <v>346</v>
      </c>
      <c r="Z202" s="123" t="s">
        <v>144</v>
      </c>
      <c r="AA202" s="124" t="s">
        <v>348</v>
      </c>
      <c r="AB202" s="123">
        <v>0</v>
      </c>
      <c r="AC202" s="125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f t="shared" si="40"/>
        <v>0</v>
      </c>
    </row>
    <row r="203" spans="1:71" s="115" customFormat="1" ht="17.25" customHeight="1">
      <c r="A203" s="123" t="s">
        <v>322</v>
      </c>
      <c r="B203" s="123" t="s">
        <v>346</v>
      </c>
      <c r="C203" s="123" t="s">
        <v>148</v>
      </c>
      <c r="D203" s="124" t="s">
        <v>349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322</v>
      </c>
      <c r="Y203" s="123" t="s">
        <v>346</v>
      </c>
      <c r="Z203" s="123" t="s">
        <v>148</v>
      </c>
      <c r="AA203" s="124" t="s">
        <v>349</v>
      </c>
      <c r="AB203" s="123">
        <v>0</v>
      </c>
      <c r="AC203" s="125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f t="shared" si="40"/>
        <v>0</v>
      </c>
    </row>
    <row r="204" spans="1:71" s="115" customFormat="1" ht="17.25" customHeight="1">
      <c r="A204" s="123"/>
      <c r="B204" s="123" t="s">
        <v>175</v>
      </c>
      <c r="C204" s="123"/>
      <c r="D204" s="124" t="s">
        <v>350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175</v>
      </c>
      <c r="Z204" s="123"/>
      <c r="AA204" s="124" t="s">
        <v>350</v>
      </c>
      <c r="AB204" s="123">
        <v>0</v>
      </c>
      <c r="AC204" s="125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473.54</v>
      </c>
      <c r="BS204" s="125">
        <f t="shared" si="40"/>
        <v>473.54</v>
      </c>
    </row>
    <row r="205" spans="1:71" s="115" customFormat="1" ht="17.25" customHeight="1">
      <c r="A205" s="123" t="s">
        <v>322</v>
      </c>
      <c r="B205" s="123" t="s">
        <v>177</v>
      </c>
      <c r="C205" s="123" t="s">
        <v>137</v>
      </c>
      <c r="D205" s="124" t="s">
        <v>351</v>
      </c>
      <c r="E205" s="125">
        <v>0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322</v>
      </c>
      <c r="Y205" s="123" t="s">
        <v>177</v>
      </c>
      <c r="Z205" s="123" t="s">
        <v>137</v>
      </c>
      <c r="AA205" s="124" t="s">
        <v>351</v>
      </c>
      <c r="AB205" s="123">
        <v>0</v>
      </c>
      <c r="AC205" s="125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133.46</v>
      </c>
      <c r="BS205" s="125">
        <f t="shared" si="40"/>
        <v>133.46</v>
      </c>
    </row>
    <row r="206" spans="1:71" s="115" customFormat="1" ht="17.25" customHeight="1">
      <c r="A206" s="123" t="s">
        <v>322</v>
      </c>
      <c r="B206" s="123" t="s">
        <v>177</v>
      </c>
      <c r="C206" s="123" t="s">
        <v>144</v>
      </c>
      <c r="D206" s="124" t="s">
        <v>352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322</v>
      </c>
      <c r="Y206" s="123" t="s">
        <v>177</v>
      </c>
      <c r="Z206" s="123" t="s">
        <v>144</v>
      </c>
      <c r="AA206" s="124" t="s">
        <v>352</v>
      </c>
      <c r="AB206" s="123">
        <v>0</v>
      </c>
      <c r="AC206" s="125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340.08</v>
      </c>
      <c r="BS206" s="125">
        <f t="shared" si="40"/>
        <v>340.08</v>
      </c>
    </row>
    <row r="207" spans="1:71" s="115" customFormat="1" ht="17.25" customHeight="1">
      <c r="A207" s="123"/>
      <c r="B207" s="123" t="s">
        <v>178</v>
      </c>
      <c r="C207" s="123"/>
      <c r="D207" s="124" t="s">
        <v>353</v>
      </c>
      <c r="E207" s="125">
        <v>39.770000000000003</v>
      </c>
      <c r="F207" s="125">
        <v>30.61</v>
      </c>
      <c r="G207" s="125">
        <v>17.87</v>
      </c>
      <c r="H207" s="125">
        <v>11.25</v>
      </c>
      <c r="I207" s="125">
        <v>11.25</v>
      </c>
      <c r="J207" s="125">
        <v>0</v>
      </c>
      <c r="K207" s="125">
        <v>0</v>
      </c>
      <c r="L207" s="125">
        <v>0</v>
      </c>
      <c r="M207" s="125">
        <v>1.49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178</v>
      </c>
      <c r="Z207" s="123"/>
      <c r="AA207" s="124" t="s">
        <v>353</v>
      </c>
      <c r="AB207" s="123">
        <v>9.16</v>
      </c>
      <c r="AC207" s="125">
        <f>SUM(AC208:AC212)</f>
        <v>0.5</v>
      </c>
      <c r="AD207" s="125">
        <f t="shared" ref="AD207:BC207" si="41">SUM(AD208:AD212)</f>
        <v>0</v>
      </c>
      <c r="AE207" s="125">
        <f t="shared" si="41"/>
        <v>0</v>
      </c>
      <c r="AF207" s="125">
        <f t="shared" si="41"/>
        <v>0</v>
      </c>
      <c r="AG207" s="125">
        <f t="shared" si="41"/>
        <v>0</v>
      </c>
      <c r="AH207" s="125">
        <f t="shared" si="41"/>
        <v>0</v>
      </c>
      <c r="AI207" s="125">
        <f t="shared" si="41"/>
        <v>0</v>
      </c>
      <c r="AJ207" s="125">
        <f t="shared" si="41"/>
        <v>0</v>
      </c>
      <c r="AK207" s="125">
        <f t="shared" si="41"/>
        <v>0</v>
      </c>
      <c r="AL207" s="125">
        <f t="shared" si="41"/>
        <v>0.5</v>
      </c>
      <c r="AM207" s="125">
        <f t="shared" si="41"/>
        <v>0</v>
      </c>
      <c r="AN207" s="125">
        <f t="shared" si="41"/>
        <v>0</v>
      </c>
      <c r="AO207" s="125">
        <f t="shared" si="41"/>
        <v>0</v>
      </c>
      <c r="AP207" s="125">
        <f t="shared" si="41"/>
        <v>0</v>
      </c>
      <c r="AQ207" s="125">
        <f t="shared" si="41"/>
        <v>0</v>
      </c>
      <c r="AR207" s="125">
        <f t="shared" si="41"/>
        <v>0.7</v>
      </c>
      <c r="AS207" s="125">
        <f t="shared" si="41"/>
        <v>0</v>
      </c>
      <c r="AT207" s="125">
        <f t="shared" si="41"/>
        <v>0</v>
      </c>
      <c r="AU207" s="125">
        <f t="shared" si="41"/>
        <v>0</v>
      </c>
      <c r="AV207" s="125">
        <f t="shared" si="41"/>
        <v>0</v>
      </c>
      <c r="AW207" s="125">
        <f t="shared" si="41"/>
        <v>0</v>
      </c>
      <c r="AX207" s="125">
        <f t="shared" si="41"/>
        <v>2.5</v>
      </c>
      <c r="AY207" s="125">
        <f t="shared" si="41"/>
        <v>0</v>
      </c>
      <c r="AZ207" s="125">
        <f t="shared" si="41"/>
        <v>1</v>
      </c>
      <c r="BA207" s="125">
        <f t="shared" si="41"/>
        <v>3.96</v>
      </c>
      <c r="BB207" s="125">
        <f t="shared" si="41"/>
        <v>0</v>
      </c>
      <c r="BC207" s="125">
        <f t="shared" si="41"/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1339.36</v>
      </c>
      <c r="BS207" s="125">
        <f t="shared" si="40"/>
        <v>1379.13</v>
      </c>
    </row>
    <row r="208" spans="1:71" s="115" customFormat="1" ht="17.25" customHeight="1">
      <c r="A208" s="123" t="s">
        <v>322</v>
      </c>
      <c r="B208" s="123" t="s">
        <v>180</v>
      </c>
      <c r="C208" s="123" t="s">
        <v>137</v>
      </c>
      <c r="D208" s="124" t="s">
        <v>141</v>
      </c>
      <c r="E208" s="125">
        <v>39.770000000000003</v>
      </c>
      <c r="F208" s="125">
        <v>30.61</v>
      </c>
      <c r="G208" s="125">
        <v>17.87</v>
      </c>
      <c r="H208" s="125">
        <v>11.25</v>
      </c>
      <c r="I208" s="125">
        <v>11.25</v>
      </c>
      <c r="J208" s="125">
        <v>0</v>
      </c>
      <c r="K208" s="125">
        <v>0</v>
      </c>
      <c r="L208" s="125">
        <v>0</v>
      </c>
      <c r="M208" s="125">
        <v>1.49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322</v>
      </c>
      <c r="Y208" s="123" t="s">
        <v>180</v>
      </c>
      <c r="Z208" s="123" t="s">
        <v>137</v>
      </c>
      <c r="AA208" s="124" t="s">
        <v>141</v>
      </c>
      <c r="AB208" s="123">
        <v>9.16</v>
      </c>
      <c r="AC208" s="131">
        <v>0.5</v>
      </c>
      <c r="AD208" s="132">
        <v>0</v>
      </c>
      <c r="AE208" s="133">
        <v>0</v>
      </c>
      <c r="AF208" s="133">
        <v>0</v>
      </c>
      <c r="AG208" s="132">
        <v>0</v>
      </c>
      <c r="AH208" s="132">
        <v>0</v>
      </c>
      <c r="AI208" s="132">
        <v>0</v>
      </c>
      <c r="AJ208" s="132">
        <v>0</v>
      </c>
      <c r="AK208" s="132">
        <v>0</v>
      </c>
      <c r="AL208" s="132">
        <v>0.5</v>
      </c>
      <c r="AM208" s="133">
        <v>0</v>
      </c>
      <c r="AN208" s="132">
        <v>0</v>
      </c>
      <c r="AO208" s="132">
        <v>0</v>
      </c>
      <c r="AP208" s="132">
        <v>0</v>
      </c>
      <c r="AQ208" s="132">
        <v>0</v>
      </c>
      <c r="AR208" s="132">
        <v>0.7</v>
      </c>
      <c r="AS208" s="133">
        <v>0</v>
      </c>
      <c r="AT208" s="133">
        <v>0</v>
      </c>
      <c r="AU208" s="133">
        <v>0</v>
      </c>
      <c r="AV208" s="132">
        <v>0</v>
      </c>
      <c r="AW208" s="133">
        <v>0</v>
      </c>
      <c r="AX208" s="132">
        <v>2.5</v>
      </c>
      <c r="AY208" s="132">
        <v>0</v>
      </c>
      <c r="AZ208" s="132">
        <v>1</v>
      </c>
      <c r="BA208" s="132">
        <v>3.96</v>
      </c>
      <c r="BB208" s="132">
        <v>0</v>
      </c>
      <c r="BC208" s="132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43</v>
      </c>
      <c r="BS208" s="125">
        <f t="shared" si="40"/>
        <v>82.77</v>
      </c>
    </row>
    <row r="209" spans="1:71" s="115" customFormat="1" ht="17.25" customHeight="1">
      <c r="A209" s="123" t="s">
        <v>322</v>
      </c>
      <c r="B209" s="123" t="s">
        <v>180</v>
      </c>
      <c r="C209" s="123" t="s">
        <v>155</v>
      </c>
      <c r="D209" s="124" t="s">
        <v>354</v>
      </c>
      <c r="E209" s="125">
        <v>0</v>
      </c>
      <c r="F209" s="125">
        <v>0</v>
      </c>
      <c r="G209" s="125">
        <v>0</v>
      </c>
      <c r="H209" s="125"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322</v>
      </c>
      <c r="Y209" s="123" t="s">
        <v>180</v>
      </c>
      <c r="Z209" s="123" t="s">
        <v>155</v>
      </c>
      <c r="AA209" s="124" t="s">
        <v>354</v>
      </c>
      <c r="AB209" s="123">
        <v>0</v>
      </c>
      <c r="AC209" s="125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f t="shared" si="40"/>
        <v>0</v>
      </c>
    </row>
    <row r="210" spans="1:71" s="115" customFormat="1" ht="17.25" customHeight="1">
      <c r="A210" s="123" t="s">
        <v>322</v>
      </c>
      <c r="B210" s="123" t="s">
        <v>180</v>
      </c>
      <c r="C210" s="123" t="s">
        <v>159</v>
      </c>
      <c r="D210" s="124" t="s">
        <v>355</v>
      </c>
      <c r="E210" s="125">
        <v>0</v>
      </c>
      <c r="F210" s="125">
        <v>0</v>
      </c>
      <c r="G210" s="125">
        <v>0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 t="s">
        <v>322</v>
      </c>
      <c r="Y210" s="123" t="s">
        <v>180</v>
      </c>
      <c r="Z210" s="123" t="s">
        <v>159</v>
      </c>
      <c r="AA210" s="124" t="s">
        <v>355</v>
      </c>
      <c r="AB210" s="123">
        <v>0</v>
      </c>
      <c r="AC210" s="125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f t="shared" si="40"/>
        <v>0</v>
      </c>
    </row>
    <row r="211" spans="1:71" s="115" customFormat="1" ht="17.25" customHeight="1">
      <c r="A211" s="123" t="s">
        <v>322</v>
      </c>
      <c r="B211" s="123" t="s">
        <v>180</v>
      </c>
      <c r="C211" s="123" t="s">
        <v>163</v>
      </c>
      <c r="D211" s="124" t="s">
        <v>356</v>
      </c>
      <c r="E211" s="125">
        <v>0</v>
      </c>
      <c r="F211" s="125">
        <v>0</v>
      </c>
      <c r="G211" s="125">
        <v>0</v>
      </c>
      <c r="H211" s="125"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322</v>
      </c>
      <c r="Y211" s="123" t="s">
        <v>180</v>
      </c>
      <c r="Z211" s="123" t="s">
        <v>163</v>
      </c>
      <c r="AA211" s="124" t="s">
        <v>356</v>
      </c>
      <c r="AB211" s="123">
        <v>0</v>
      </c>
      <c r="AC211" s="125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457</v>
      </c>
      <c r="BS211" s="125">
        <f t="shared" si="40"/>
        <v>457</v>
      </c>
    </row>
    <row r="212" spans="1:71" s="115" customFormat="1" ht="17.25" customHeight="1">
      <c r="A212" s="123" t="s">
        <v>322</v>
      </c>
      <c r="B212" s="123" t="s">
        <v>180</v>
      </c>
      <c r="C212" s="123" t="s">
        <v>153</v>
      </c>
      <c r="D212" s="124" t="s">
        <v>357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>
        <v>0</v>
      </c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322</v>
      </c>
      <c r="Y212" s="123" t="s">
        <v>180</v>
      </c>
      <c r="Z212" s="123" t="s">
        <v>153</v>
      </c>
      <c r="AA212" s="124" t="s">
        <v>357</v>
      </c>
      <c r="AB212" s="123">
        <v>0</v>
      </c>
      <c r="AC212" s="125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5">
        <v>0</v>
      </c>
      <c r="BE212" s="125">
        <v>0</v>
      </c>
      <c r="BF212" s="125">
        <v>0</v>
      </c>
      <c r="BG212" s="125">
        <v>0</v>
      </c>
      <c r="BH212" s="125">
        <v>0</v>
      </c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  <c r="BR212" s="125">
        <v>839.36</v>
      </c>
      <c r="BS212" s="125">
        <f t="shared" si="40"/>
        <v>839.36</v>
      </c>
    </row>
    <row r="213" spans="1:71" s="115" customFormat="1" ht="17.25" customHeight="1">
      <c r="A213" s="123"/>
      <c r="B213" s="123" t="s">
        <v>239</v>
      </c>
      <c r="C213" s="123"/>
      <c r="D213" s="124" t="s">
        <v>358</v>
      </c>
      <c r="E213" s="125">
        <v>32.700000000000003</v>
      </c>
      <c r="F213" s="125">
        <v>26.22</v>
      </c>
      <c r="G213" s="125">
        <v>15.9</v>
      </c>
      <c r="H213" s="125">
        <v>9</v>
      </c>
      <c r="I213" s="125">
        <v>9</v>
      </c>
      <c r="J213" s="125">
        <v>0</v>
      </c>
      <c r="K213" s="125">
        <v>0</v>
      </c>
      <c r="L213" s="125">
        <v>0</v>
      </c>
      <c r="M213" s="125">
        <v>1.32</v>
      </c>
      <c r="N213" s="125">
        <v>0</v>
      </c>
      <c r="O213" s="125">
        <v>0</v>
      </c>
      <c r="P213" s="125">
        <v>0</v>
      </c>
      <c r="Q213" s="125">
        <v>0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239</v>
      </c>
      <c r="Z213" s="123"/>
      <c r="AA213" s="124" t="s">
        <v>358</v>
      </c>
      <c r="AB213" s="123">
        <v>6.48</v>
      </c>
      <c r="AC213" s="125">
        <f>SUM(AC214)</f>
        <v>1.2</v>
      </c>
      <c r="AD213" s="125">
        <f t="shared" ref="AD213:BC213" si="42">SUM(AD214)</f>
        <v>0</v>
      </c>
      <c r="AE213" s="125">
        <f t="shared" si="42"/>
        <v>0</v>
      </c>
      <c r="AF213" s="125">
        <f t="shared" si="42"/>
        <v>0</v>
      </c>
      <c r="AG213" s="125">
        <f t="shared" si="42"/>
        <v>0</v>
      </c>
      <c r="AH213" s="125">
        <f t="shared" si="42"/>
        <v>0</v>
      </c>
      <c r="AI213" s="125">
        <f t="shared" si="42"/>
        <v>0</v>
      </c>
      <c r="AJ213" s="125">
        <f t="shared" si="42"/>
        <v>0</v>
      </c>
      <c r="AK213" s="125">
        <f t="shared" si="42"/>
        <v>0</v>
      </c>
      <c r="AL213" s="125">
        <f t="shared" si="42"/>
        <v>0</v>
      </c>
      <c r="AM213" s="125">
        <f t="shared" si="42"/>
        <v>0</v>
      </c>
      <c r="AN213" s="125">
        <f t="shared" si="42"/>
        <v>0</v>
      </c>
      <c r="AO213" s="125">
        <f t="shared" si="42"/>
        <v>0</v>
      </c>
      <c r="AP213" s="125">
        <f t="shared" si="42"/>
        <v>0</v>
      </c>
      <c r="AQ213" s="125">
        <f t="shared" si="42"/>
        <v>0</v>
      </c>
      <c r="AR213" s="125">
        <f t="shared" si="42"/>
        <v>1</v>
      </c>
      <c r="AS213" s="125">
        <f t="shared" si="42"/>
        <v>0</v>
      </c>
      <c r="AT213" s="125">
        <f t="shared" si="42"/>
        <v>0</v>
      </c>
      <c r="AU213" s="125">
        <f t="shared" si="42"/>
        <v>0</v>
      </c>
      <c r="AV213" s="125">
        <f t="shared" si="42"/>
        <v>0</v>
      </c>
      <c r="AW213" s="125">
        <f t="shared" si="42"/>
        <v>0</v>
      </c>
      <c r="AX213" s="125">
        <f t="shared" si="42"/>
        <v>1.5</v>
      </c>
      <c r="AY213" s="125">
        <f t="shared" si="42"/>
        <v>0</v>
      </c>
      <c r="AZ213" s="125">
        <f t="shared" si="42"/>
        <v>0</v>
      </c>
      <c r="BA213" s="125">
        <f t="shared" si="42"/>
        <v>2.64</v>
      </c>
      <c r="BB213" s="125">
        <f t="shared" si="42"/>
        <v>0</v>
      </c>
      <c r="BC213" s="125">
        <f t="shared" si="42"/>
        <v>0.14000000000000001</v>
      </c>
      <c r="BD213" s="125">
        <v>0</v>
      </c>
      <c r="BE213" s="125">
        <v>0</v>
      </c>
      <c r="BF213" s="125">
        <v>0</v>
      </c>
      <c r="BG213" s="125">
        <v>0</v>
      </c>
      <c r="BH213" s="125">
        <v>0</v>
      </c>
      <c r="BI213" s="125">
        <v>0</v>
      </c>
      <c r="BJ213" s="125">
        <v>0</v>
      </c>
      <c r="BK213" s="125">
        <v>0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  <c r="BR213" s="125">
        <v>0</v>
      </c>
      <c r="BS213" s="125">
        <f t="shared" si="40"/>
        <v>32.700000000000003</v>
      </c>
    </row>
    <row r="214" spans="1:71" s="115" customFormat="1" ht="17.25" customHeight="1">
      <c r="A214" s="123" t="s">
        <v>322</v>
      </c>
      <c r="B214" s="123" t="s">
        <v>359</v>
      </c>
      <c r="C214" s="123" t="s">
        <v>137</v>
      </c>
      <c r="D214" s="124" t="s">
        <v>141</v>
      </c>
      <c r="E214" s="125">
        <v>32.700000000000003</v>
      </c>
      <c r="F214" s="125">
        <v>26.22</v>
      </c>
      <c r="G214" s="125">
        <v>15.9</v>
      </c>
      <c r="H214" s="125">
        <v>9</v>
      </c>
      <c r="I214" s="125">
        <v>9</v>
      </c>
      <c r="J214" s="125">
        <v>0</v>
      </c>
      <c r="K214" s="125">
        <v>0</v>
      </c>
      <c r="L214" s="125">
        <v>0</v>
      </c>
      <c r="M214" s="125">
        <v>1.32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322</v>
      </c>
      <c r="Y214" s="123" t="s">
        <v>359</v>
      </c>
      <c r="Z214" s="123" t="s">
        <v>137</v>
      </c>
      <c r="AA214" s="124" t="s">
        <v>141</v>
      </c>
      <c r="AB214" s="123">
        <v>6.48</v>
      </c>
      <c r="AC214" s="131">
        <v>1.2</v>
      </c>
      <c r="AD214" s="132">
        <v>0</v>
      </c>
      <c r="AE214" s="133">
        <v>0</v>
      </c>
      <c r="AF214" s="133">
        <v>0</v>
      </c>
      <c r="AG214" s="132">
        <v>0</v>
      </c>
      <c r="AH214" s="132">
        <v>0</v>
      </c>
      <c r="AI214" s="132">
        <v>0</v>
      </c>
      <c r="AJ214" s="132">
        <v>0</v>
      </c>
      <c r="AK214" s="132">
        <v>0</v>
      </c>
      <c r="AL214" s="132">
        <v>0</v>
      </c>
      <c r="AM214" s="133">
        <v>0</v>
      </c>
      <c r="AN214" s="132">
        <v>0</v>
      </c>
      <c r="AO214" s="132">
        <v>0</v>
      </c>
      <c r="AP214" s="132">
        <v>0</v>
      </c>
      <c r="AQ214" s="132">
        <v>0</v>
      </c>
      <c r="AR214" s="132">
        <v>1</v>
      </c>
      <c r="AS214" s="133">
        <v>0</v>
      </c>
      <c r="AT214" s="133">
        <v>0</v>
      </c>
      <c r="AU214" s="133">
        <v>0</v>
      </c>
      <c r="AV214" s="132">
        <v>0</v>
      </c>
      <c r="AW214" s="133">
        <v>0</v>
      </c>
      <c r="AX214" s="132">
        <v>1.5</v>
      </c>
      <c r="AY214" s="132">
        <v>0</v>
      </c>
      <c r="AZ214" s="132">
        <v>0</v>
      </c>
      <c r="BA214" s="132">
        <v>2.64</v>
      </c>
      <c r="BB214" s="132">
        <v>0</v>
      </c>
      <c r="BC214" s="132">
        <v>0.14000000000000001</v>
      </c>
      <c r="BD214" s="125">
        <v>0</v>
      </c>
      <c r="BE214" s="125">
        <v>0</v>
      </c>
      <c r="BF214" s="125">
        <v>0</v>
      </c>
      <c r="BG214" s="125">
        <v>0</v>
      </c>
      <c r="BH214" s="125">
        <v>0</v>
      </c>
      <c r="BI214" s="125">
        <v>0</v>
      </c>
      <c r="BJ214" s="125">
        <v>0</v>
      </c>
      <c r="BK214" s="125">
        <v>0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  <c r="BR214" s="125">
        <v>0</v>
      </c>
      <c r="BS214" s="125">
        <f t="shared" si="40"/>
        <v>32.700000000000003</v>
      </c>
    </row>
    <row r="215" spans="1:71" s="115" customFormat="1" ht="17.25" customHeight="1">
      <c r="A215" s="123"/>
      <c r="B215" s="123" t="s">
        <v>248</v>
      </c>
      <c r="C215" s="123"/>
      <c r="D215" s="124" t="s">
        <v>360</v>
      </c>
      <c r="E215" s="125">
        <v>0</v>
      </c>
      <c r="F215" s="125">
        <v>0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0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/>
      <c r="Y215" s="123" t="s">
        <v>248</v>
      </c>
      <c r="Z215" s="123"/>
      <c r="AA215" s="124" t="s">
        <v>360</v>
      </c>
      <c r="AB215" s="123">
        <v>0</v>
      </c>
      <c r="AC215" s="125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5">
        <v>0</v>
      </c>
      <c r="BE215" s="125">
        <v>0</v>
      </c>
      <c r="BF215" s="125">
        <v>0</v>
      </c>
      <c r="BG215" s="125">
        <v>0</v>
      </c>
      <c r="BH215" s="125">
        <v>0</v>
      </c>
      <c r="BI215" s="125">
        <v>0</v>
      </c>
      <c r="BJ215" s="125">
        <v>0</v>
      </c>
      <c r="BK215" s="125">
        <v>0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  <c r="BR215" s="125">
        <v>65</v>
      </c>
      <c r="BS215" s="125">
        <f t="shared" si="40"/>
        <v>65</v>
      </c>
    </row>
    <row r="216" spans="1:71" s="115" customFormat="1" ht="17.25" customHeight="1">
      <c r="A216" s="123" t="s">
        <v>322</v>
      </c>
      <c r="B216" s="123" t="s">
        <v>361</v>
      </c>
      <c r="C216" s="123" t="s">
        <v>137</v>
      </c>
      <c r="D216" s="124" t="s">
        <v>362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322</v>
      </c>
      <c r="Y216" s="123" t="s">
        <v>361</v>
      </c>
      <c r="Z216" s="123" t="s">
        <v>137</v>
      </c>
      <c r="AA216" s="124" t="s">
        <v>362</v>
      </c>
      <c r="AB216" s="123">
        <v>0</v>
      </c>
      <c r="AC216" s="125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5">
        <v>0</v>
      </c>
      <c r="BE216" s="125">
        <v>0</v>
      </c>
      <c r="BF216" s="125">
        <v>0</v>
      </c>
      <c r="BG216" s="125">
        <v>0</v>
      </c>
      <c r="BH216" s="125">
        <v>0</v>
      </c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  <c r="BR216" s="125">
        <v>35</v>
      </c>
      <c r="BS216" s="125">
        <f t="shared" si="40"/>
        <v>35</v>
      </c>
    </row>
    <row r="217" spans="1:71" s="115" customFormat="1" ht="17.25" customHeight="1">
      <c r="A217" s="123" t="s">
        <v>322</v>
      </c>
      <c r="B217" s="123" t="s">
        <v>361</v>
      </c>
      <c r="C217" s="123" t="s">
        <v>144</v>
      </c>
      <c r="D217" s="124" t="s">
        <v>363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>
        <v>0</v>
      </c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322</v>
      </c>
      <c r="Y217" s="123" t="s">
        <v>361</v>
      </c>
      <c r="Z217" s="123" t="s">
        <v>144</v>
      </c>
      <c r="AA217" s="124" t="s">
        <v>363</v>
      </c>
      <c r="AB217" s="123">
        <v>0</v>
      </c>
      <c r="AC217" s="125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5">
        <v>0</v>
      </c>
      <c r="BE217" s="125">
        <v>0</v>
      </c>
      <c r="BF217" s="125">
        <v>0</v>
      </c>
      <c r="BG217" s="125">
        <v>0</v>
      </c>
      <c r="BH217" s="125">
        <v>0</v>
      </c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  <c r="BR217" s="125">
        <v>30</v>
      </c>
      <c r="BS217" s="125">
        <f t="shared" si="40"/>
        <v>30</v>
      </c>
    </row>
    <row r="218" spans="1:71" s="115" customFormat="1" ht="17.25" customHeight="1">
      <c r="A218" s="123"/>
      <c r="B218" s="123" t="s">
        <v>249</v>
      </c>
      <c r="C218" s="123"/>
      <c r="D218" s="124" t="s">
        <v>364</v>
      </c>
      <c r="E218" s="125">
        <v>0</v>
      </c>
      <c r="F218" s="125">
        <v>0</v>
      </c>
      <c r="G218" s="125">
        <v>0</v>
      </c>
      <c r="H218" s="125"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>
        <v>0</v>
      </c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/>
      <c r="Y218" s="123" t="s">
        <v>249</v>
      </c>
      <c r="Z218" s="123"/>
      <c r="AA218" s="124" t="s">
        <v>364</v>
      </c>
      <c r="AB218" s="123">
        <v>0</v>
      </c>
      <c r="AC218" s="125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5">
        <v>0</v>
      </c>
      <c r="BE218" s="125">
        <v>0</v>
      </c>
      <c r="BF218" s="125">
        <v>0</v>
      </c>
      <c r="BG218" s="125">
        <v>0</v>
      </c>
      <c r="BH218" s="125">
        <v>0</v>
      </c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  <c r="BR218" s="125">
        <v>0</v>
      </c>
      <c r="BS218" s="125">
        <f t="shared" si="40"/>
        <v>0</v>
      </c>
    </row>
    <row r="219" spans="1:71" s="115" customFormat="1" ht="17.25" customHeight="1">
      <c r="A219" s="123" t="s">
        <v>322</v>
      </c>
      <c r="B219" s="123" t="s">
        <v>365</v>
      </c>
      <c r="C219" s="123" t="s">
        <v>137</v>
      </c>
      <c r="D219" s="124" t="s">
        <v>366</v>
      </c>
      <c r="E219" s="125">
        <v>0</v>
      </c>
      <c r="F219" s="125">
        <v>0</v>
      </c>
      <c r="G219" s="125">
        <v>0</v>
      </c>
      <c r="H219" s="125"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>
        <v>0</v>
      </c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322</v>
      </c>
      <c r="Y219" s="123" t="s">
        <v>365</v>
      </c>
      <c r="Z219" s="123" t="s">
        <v>137</v>
      </c>
      <c r="AA219" s="124" t="s">
        <v>366</v>
      </c>
      <c r="AB219" s="123">
        <v>0</v>
      </c>
      <c r="AC219" s="125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5">
        <v>0</v>
      </c>
      <c r="BE219" s="125">
        <v>0</v>
      </c>
      <c r="BF219" s="125">
        <v>0</v>
      </c>
      <c r="BG219" s="125">
        <v>0</v>
      </c>
      <c r="BH219" s="125">
        <v>0</v>
      </c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  <c r="BR219" s="125">
        <v>0</v>
      </c>
      <c r="BS219" s="125">
        <f t="shared" si="40"/>
        <v>0</v>
      </c>
    </row>
    <row r="220" spans="1:71" s="115" customFormat="1" ht="17.25" customHeight="1">
      <c r="A220" s="123"/>
      <c r="B220" s="123" t="s">
        <v>251</v>
      </c>
      <c r="C220" s="123"/>
      <c r="D220" s="124" t="s">
        <v>367</v>
      </c>
      <c r="E220" s="125">
        <v>0</v>
      </c>
      <c r="F220" s="125">
        <v>0</v>
      </c>
      <c r="G220" s="125">
        <v>0</v>
      </c>
      <c r="H220" s="125"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251</v>
      </c>
      <c r="Z220" s="123"/>
      <c r="AA220" s="124" t="s">
        <v>367</v>
      </c>
      <c r="AB220" s="123">
        <v>0</v>
      </c>
      <c r="AC220" s="125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5">
        <v>0</v>
      </c>
      <c r="BE220" s="125">
        <v>0</v>
      </c>
      <c r="BF220" s="125">
        <v>0</v>
      </c>
      <c r="BG220" s="125">
        <v>0</v>
      </c>
      <c r="BH220" s="125">
        <v>0</v>
      </c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  <c r="BR220" s="125">
        <v>513</v>
      </c>
      <c r="BS220" s="125">
        <f t="shared" si="40"/>
        <v>513</v>
      </c>
    </row>
    <row r="221" spans="1:71" s="115" customFormat="1" ht="17.25" customHeight="1">
      <c r="A221" s="123" t="s">
        <v>322</v>
      </c>
      <c r="B221" s="123" t="s">
        <v>368</v>
      </c>
      <c r="C221" s="123" t="s">
        <v>144</v>
      </c>
      <c r="D221" s="124" t="s">
        <v>369</v>
      </c>
      <c r="E221" s="125">
        <v>0</v>
      </c>
      <c r="F221" s="125">
        <v>0</v>
      </c>
      <c r="G221" s="125">
        <v>0</v>
      </c>
      <c r="H221" s="125"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>
        <v>0</v>
      </c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322</v>
      </c>
      <c r="Y221" s="123" t="s">
        <v>368</v>
      </c>
      <c r="Z221" s="123" t="s">
        <v>144</v>
      </c>
      <c r="AA221" s="124" t="s">
        <v>369</v>
      </c>
      <c r="AB221" s="123">
        <v>0</v>
      </c>
      <c r="AC221" s="125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5">
        <v>0</v>
      </c>
      <c r="BE221" s="125">
        <v>0</v>
      </c>
      <c r="BF221" s="125">
        <v>0</v>
      </c>
      <c r="BG221" s="125">
        <v>0</v>
      </c>
      <c r="BH221" s="125">
        <v>0</v>
      </c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  <c r="BR221" s="125">
        <v>513</v>
      </c>
      <c r="BS221" s="125">
        <f t="shared" si="40"/>
        <v>513</v>
      </c>
    </row>
    <row r="222" spans="1:71" s="115" customFormat="1" ht="17.25" customHeight="1">
      <c r="A222" s="123"/>
      <c r="B222" s="123" t="s">
        <v>370</v>
      </c>
      <c r="C222" s="123"/>
      <c r="D222" s="124" t="s">
        <v>371</v>
      </c>
      <c r="E222" s="125">
        <v>0</v>
      </c>
      <c r="F222" s="125">
        <v>0</v>
      </c>
      <c r="G222" s="125">
        <v>0</v>
      </c>
      <c r="H222" s="125"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370</v>
      </c>
      <c r="Z222" s="123"/>
      <c r="AA222" s="124" t="s">
        <v>371</v>
      </c>
      <c r="AB222" s="123">
        <v>0</v>
      </c>
      <c r="AC222" s="125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5">
        <v>0</v>
      </c>
      <c r="BE222" s="125">
        <v>0</v>
      </c>
      <c r="BF222" s="125">
        <v>0</v>
      </c>
      <c r="BG222" s="125">
        <v>0</v>
      </c>
      <c r="BH222" s="125">
        <v>0</v>
      </c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  <c r="BR222" s="125">
        <v>10</v>
      </c>
      <c r="BS222" s="125">
        <f t="shared" si="40"/>
        <v>10</v>
      </c>
    </row>
    <row r="223" spans="1:71" s="115" customFormat="1" ht="17.25" customHeight="1">
      <c r="A223" s="123" t="s">
        <v>322</v>
      </c>
      <c r="B223" s="123" t="s">
        <v>372</v>
      </c>
      <c r="C223" s="123" t="s">
        <v>144</v>
      </c>
      <c r="D223" s="124" t="s">
        <v>373</v>
      </c>
      <c r="E223" s="125">
        <v>0</v>
      </c>
      <c r="F223" s="125">
        <v>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322</v>
      </c>
      <c r="Y223" s="123" t="s">
        <v>372</v>
      </c>
      <c r="Z223" s="123" t="s">
        <v>144</v>
      </c>
      <c r="AA223" s="124" t="s">
        <v>373</v>
      </c>
      <c r="AB223" s="123">
        <v>0</v>
      </c>
      <c r="AC223" s="125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5">
        <v>0</v>
      </c>
      <c r="BE223" s="125">
        <v>0</v>
      </c>
      <c r="BF223" s="125">
        <v>0</v>
      </c>
      <c r="BG223" s="125">
        <v>0</v>
      </c>
      <c r="BH223" s="125">
        <v>0</v>
      </c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  <c r="BR223" s="125">
        <v>10</v>
      </c>
      <c r="BS223" s="125">
        <f t="shared" si="40"/>
        <v>10</v>
      </c>
    </row>
    <row r="224" spans="1:71" s="115" customFormat="1" ht="17.25" customHeight="1">
      <c r="A224" s="123"/>
      <c r="B224" s="123" t="s">
        <v>191</v>
      </c>
      <c r="C224" s="123"/>
      <c r="D224" s="124" t="s">
        <v>374</v>
      </c>
      <c r="E224" s="125">
        <v>0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/>
      <c r="Y224" s="123" t="s">
        <v>191</v>
      </c>
      <c r="Z224" s="123"/>
      <c r="AA224" s="124" t="s">
        <v>374</v>
      </c>
      <c r="AB224" s="123">
        <v>0</v>
      </c>
      <c r="AC224" s="125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5">
        <v>0</v>
      </c>
      <c r="BE224" s="125">
        <v>0</v>
      </c>
      <c r="BF224" s="125">
        <v>0</v>
      </c>
      <c r="BG224" s="125">
        <v>0</v>
      </c>
      <c r="BH224" s="125">
        <v>0</v>
      </c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  <c r="BR224" s="125">
        <v>0</v>
      </c>
      <c r="BS224" s="125">
        <f t="shared" si="40"/>
        <v>0</v>
      </c>
    </row>
    <row r="225" spans="1:71" s="115" customFormat="1" ht="17.25" customHeight="1">
      <c r="A225" s="123" t="s">
        <v>322</v>
      </c>
      <c r="B225" s="123" t="s">
        <v>193</v>
      </c>
      <c r="C225" s="123" t="s">
        <v>144</v>
      </c>
      <c r="D225" s="124" t="s">
        <v>375</v>
      </c>
      <c r="E225" s="125">
        <v>0</v>
      </c>
      <c r="F225" s="125">
        <v>0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 t="s">
        <v>322</v>
      </c>
      <c r="Y225" s="123" t="s">
        <v>193</v>
      </c>
      <c r="Z225" s="123" t="s">
        <v>144</v>
      </c>
      <c r="AA225" s="124" t="s">
        <v>375</v>
      </c>
      <c r="AB225" s="123">
        <v>0</v>
      </c>
      <c r="AC225" s="125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5">
        <v>0</v>
      </c>
      <c r="BE225" s="125">
        <v>0</v>
      </c>
      <c r="BF225" s="125">
        <v>0</v>
      </c>
      <c r="BG225" s="125">
        <v>0</v>
      </c>
      <c r="BH225" s="125">
        <v>0</v>
      </c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  <c r="BR225" s="125">
        <v>0</v>
      </c>
      <c r="BS225" s="125">
        <f t="shared" si="40"/>
        <v>0</v>
      </c>
    </row>
    <row r="226" spans="1:71" s="115" customFormat="1" ht="17.25" customHeight="1">
      <c r="A226" s="123"/>
      <c r="B226" s="123" t="s">
        <v>194</v>
      </c>
      <c r="C226" s="123"/>
      <c r="D226" s="124" t="s">
        <v>376</v>
      </c>
      <c r="E226" s="125">
        <v>1714.14</v>
      </c>
      <c r="F226" s="125">
        <v>0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/>
      <c r="Y226" s="123" t="s">
        <v>194</v>
      </c>
      <c r="Z226" s="123"/>
      <c r="AA226" s="124" t="s">
        <v>376</v>
      </c>
      <c r="AB226" s="123">
        <v>0</v>
      </c>
      <c r="AC226" s="125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5">
        <v>1714.14</v>
      </c>
      <c r="BE226" s="125">
        <v>0</v>
      </c>
      <c r="BF226" s="125">
        <v>0</v>
      </c>
      <c r="BG226" s="125">
        <v>0</v>
      </c>
      <c r="BH226" s="125">
        <v>0</v>
      </c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67.459999999999994</v>
      </c>
      <c r="BQ226" s="125">
        <v>1646.68</v>
      </c>
      <c r="BR226" s="125">
        <v>0</v>
      </c>
      <c r="BS226" s="125">
        <f t="shared" si="40"/>
        <v>1714.14</v>
      </c>
    </row>
    <row r="227" spans="1:71" s="115" customFormat="1" ht="17.25" customHeight="1">
      <c r="A227" s="123" t="s">
        <v>322</v>
      </c>
      <c r="B227" s="123" t="s">
        <v>196</v>
      </c>
      <c r="C227" s="123" t="s">
        <v>137</v>
      </c>
      <c r="D227" s="124" t="s">
        <v>377</v>
      </c>
      <c r="E227" s="125">
        <v>920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0</v>
      </c>
      <c r="R227" s="125">
        <v>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322</v>
      </c>
      <c r="Y227" s="123" t="s">
        <v>196</v>
      </c>
      <c r="Z227" s="123" t="s">
        <v>137</v>
      </c>
      <c r="AA227" s="124" t="s">
        <v>377</v>
      </c>
      <c r="AB227" s="123">
        <v>0</v>
      </c>
      <c r="AC227" s="125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5">
        <v>920</v>
      </c>
      <c r="BE227" s="125">
        <v>0</v>
      </c>
      <c r="BF227" s="125">
        <v>0</v>
      </c>
      <c r="BG227" s="125">
        <v>0</v>
      </c>
      <c r="BH227" s="125">
        <v>0</v>
      </c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920</v>
      </c>
      <c r="BR227" s="125">
        <v>0</v>
      </c>
      <c r="BS227" s="125">
        <f t="shared" si="40"/>
        <v>920</v>
      </c>
    </row>
    <row r="228" spans="1:71" s="115" customFormat="1" ht="17.25" customHeight="1">
      <c r="A228" s="123" t="s">
        <v>322</v>
      </c>
      <c r="B228" s="123" t="s">
        <v>196</v>
      </c>
      <c r="C228" s="123" t="s">
        <v>144</v>
      </c>
      <c r="D228" s="124" t="s">
        <v>378</v>
      </c>
      <c r="E228" s="125">
        <v>726.68</v>
      </c>
      <c r="F228" s="125">
        <v>0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 t="s">
        <v>322</v>
      </c>
      <c r="Y228" s="123" t="s">
        <v>196</v>
      </c>
      <c r="Z228" s="123" t="s">
        <v>144</v>
      </c>
      <c r="AA228" s="124" t="s">
        <v>378</v>
      </c>
      <c r="AB228" s="123">
        <v>0</v>
      </c>
      <c r="AC228" s="125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5">
        <v>726.68</v>
      </c>
      <c r="BE228" s="125">
        <v>0</v>
      </c>
      <c r="BF228" s="125">
        <v>0</v>
      </c>
      <c r="BG228" s="125">
        <v>0</v>
      </c>
      <c r="BH228" s="125">
        <v>0</v>
      </c>
      <c r="BI228" s="125">
        <v>0</v>
      </c>
      <c r="BJ228" s="125">
        <v>0</v>
      </c>
      <c r="BK228" s="125">
        <v>0</v>
      </c>
      <c r="BL228" s="125">
        <v>0</v>
      </c>
      <c r="BM228" s="125">
        <v>0</v>
      </c>
      <c r="BN228" s="125">
        <v>0</v>
      </c>
      <c r="BO228" s="125">
        <v>0</v>
      </c>
      <c r="BP228" s="125">
        <v>0</v>
      </c>
      <c r="BQ228" s="125">
        <v>726.68</v>
      </c>
      <c r="BR228" s="125">
        <v>0</v>
      </c>
      <c r="BS228" s="125">
        <f t="shared" si="40"/>
        <v>726.68</v>
      </c>
    </row>
    <row r="229" spans="1:71" s="115" customFormat="1" ht="17.25" customHeight="1">
      <c r="A229" s="123" t="s">
        <v>322</v>
      </c>
      <c r="B229" s="123" t="s">
        <v>196</v>
      </c>
      <c r="C229" s="123" t="s">
        <v>153</v>
      </c>
      <c r="D229" s="124" t="s">
        <v>379</v>
      </c>
      <c r="E229" s="125">
        <v>67.459999999999994</v>
      </c>
      <c r="F229" s="125">
        <v>0</v>
      </c>
      <c r="G229" s="125">
        <v>0</v>
      </c>
      <c r="H229" s="125"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>
        <v>0</v>
      </c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322</v>
      </c>
      <c r="Y229" s="123" t="s">
        <v>196</v>
      </c>
      <c r="Z229" s="123" t="s">
        <v>153</v>
      </c>
      <c r="AA229" s="124" t="s">
        <v>379</v>
      </c>
      <c r="AB229" s="123">
        <v>0</v>
      </c>
      <c r="AC229" s="125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5">
        <v>67.459999999999994</v>
      </c>
      <c r="BE229" s="125">
        <v>0</v>
      </c>
      <c r="BF229" s="125">
        <v>0</v>
      </c>
      <c r="BG229" s="125">
        <v>0</v>
      </c>
      <c r="BH229" s="125">
        <v>0</v>
      </c>
      <c r="BI229" s="125">
        <v>0</v>
      </c>
      <c r="BJ229" s="125">
        <v>0</v>
      </c>
      <c r="BK229" s="125">
        <v>0</v>
      </c>
      <c r="BL229" s="125">
        <v>0</v>
      </c>
      <c r="BM229" s="125">
        <v>0</v>
      </c>
      <c r="BN229" s="125">
        <v>0</v>
      </c>
      <c r="BO229" s="125">
        <v>0</v>
      </c>
      <c r="BP229" s="125">
        <v>67.459999999999994</v>
      </c>
      <c r="BQ229" s="125">
        <v>0</v>
      </c>
      <c r="BR229" s="125">
        <v>0</v>
      </c>
      <c r="BS229" s="125">
        <f t="shared" si="40"/>
        <v>67.459999999999994</v>
      </c>
    </row>
    <row r="230" spans="1:71" s="115" customFormat="1" ht="17.25" customHeight="1">
      <c r="A230" s="123"/>
      <c r="B230" s="123" t="s">
        <v>380</v>
      </c>
      <c r="C230" s="123"/>
      <c r="D230" s="124" t="s">
        <v>381</v>
      </c>
      <c r="E230" s="125">
        <v>1820</v>
      </c>
      <c r="F230" s="125">
        <v>1820</v>
      </c>
      <c r="G230" s="125">
        <v>0</v>
      </c>
      <c r="H230" s="125"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>
        <v>0</v>
      </c>
      <c r="R230" s="125">
        <v>0</v>
      </c>
      <c r="S230" s="125">
        <v>0</v>
      </c>
      <c r="T230" s="125">
        <v>1820</v>
      </c>
      <c r="U230" s="125">
        <v>0</v>
      </c>
      <c r="V230" s="125">
        <v>0</v>
      </c>
      <c r="W230" s="125">
        <v>0</v>
      </c>
      <c r="X230" s="123"/>
      <c r="Y230" s="123" t="s">
        <v>380</v>
      </c>
      <c r="Z230" s="123"/>
      <c r="AA230" s="124" t="s">
        <v>381</v>
      </c>
      <c r="AB230" s="123">
        <v>0</v>
      </c>
      <c r="AC230" s="125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5">
        <v>0</v>
      </c>
      <c r="BE230" s="125">
        <v>0</v>
      </c>
      <c r="BF230" s="125">
        <v>0</v>
      </c>
      <c r="BG230" s="125">
        <v>0</v>
      </c>
      <c r="BH230" s="125">
        <v>0</v>
      </c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  <c r="BR230" s="125">
        <v>0</v>
      </c>
      <c r="BS230" s="125">
        <f t="shared" si="40"/>
        <v>1820</v>
      </c>
    </row>
    <row r="231" spans="1:71" s="115" customFormat="1" ht="17.25" customHeight="1">
      <c r="A231" s="123" t="s">
        <v>322</v>
      </c>
      <c r="B231" s="123" t="s">
        <v>382</v>
      </c>
      <c r="C231" s="123" t="s">
        <v>137</v>
      </c>
      <c r="D231" s="124" t="s">
        <v>383</v>
      </c>
      <c r="E231" s="125">
        <v>420</v>
      </c>
      <c r="F231" s="125">
        <v>420</v>
      </c>
      <c r="G231" s="125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>
        <v>0</v>
      </c>
      <c r="R231" s="125">
        <v>0</v>
      </c>
      <c r="S231" s="125">
        <v>0</v>
      </c>
      <c r="T231" s="125">
        <v>420</v>
      </c>
      <c r="U231" s="125">
        <v>0</v>
      </c>
      <c r="V231" s="125">
        <v>0</v>
      </c>
      <c r="W231" s="125">
        <v>0</v>
      </c>
      <c r="X231" s="123" t="s">
        <v>322</v>
      </c>
      <c r="Y231" s="123" t="s">
        <v>382</v>
      </c>
      <c r="Z231" s="123" t="s">
        <v>137</v>
      </c>
      <c r="AA231" s="124" t="s">
        <v>383</v>
      </c>
      <c r="AB231" s="123">
        <v>0</v>
      </c>
      <c r="AC231" s="125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5">
        <v>0</v>
      </c>
      <c r="BE231" s="125">
        <v>0</v>
      </c>
      <c r="BF231" s="125">
        <v>0</v>
      </c>
      <c r="BG231" s="125">
        <v>0</v>
      </c>
      <c r="BH231" s="125">
        <v>0</v>
      </c>
      <c r="BI231" s="125">
        <v>0</v>
      </c>
      <c r="BJ231" s="125">
        <v>0</v>
      </c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P231" s="125">
        <v>0</v>
      </c>
      <c r="BQ231" s="125">
        <v>0</v>
      </c>
      <c r="BR231" s="125">
        <v>0</v>
      </c>
      <c r="BS231" s="125">
        <f t="shared" si="40"/>
        <v>420</v>
      </c>
    </row>
    <row r="232" spans="1:71" s="115" customFormat="1" ht="17.25" customHeight="1">
      <c r="A232" s="123" t="s">
        <v>322</v>
      </c>
      <c r="B232" s="123" t="s">
        <v>382</v>
      </c>
      <c r="C232" s="123" t="s">
        <v>144</v>
      </c>
      <c r="D232" s="124" t="s">
        <v>384</v>
      </c>
      <c r="E232" s="125">
        <v>1000</v>
      </c>
      <c r="F232" s="125">
        <v>1000</v>
      </c>
      <c r="G232" s="125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>
        <v>0</v>
      </c>
      <c r="R232" s="125">
        <v>0</v>
      </c>
      <c r="S232" s="125">
        <v>0</v>
      </c>
      <c r="T232" s="125">
        <v>1000</v>
      </c>
      <c r="U232" s="125">
        <v>0</v>
      </c>
      <c r="V232" s="125">
        <v>0</v>
      </c>
      <c r="W232" s="125">
        <v>0</v>
      </c>
      <c r="X232" s="123" t="s">
        <v>322</v>
      </c>
      <c r="Y232" s="123" t="s">
        <v>382</v>
      </c>
      <c r="Z232" s="123" t="s">
        <v>144</v>
      </c>
      <c r="AA232" s="124" t="s">
        <v>384</v>
      </c>
      <c r="AB232" s="123">
        <v>0</v>
      </c>
      <c r="AC232" s="125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5">
        <v>0</v>
      </c>
      <c r="BE232" s="125">
        <v>0</v>
      </c>
      <c r="BF232" s="125">
        <v>0</v>
      </c>
      <c r="BG232" s="125">
        <v>0</v>
      </c>
      <c r="BH232" s="125">
        <v>0</v>
      </c>
      <c r="BI232" s="125">
        <v>0</v>
      </c>
      <c r="BJ232" s="125">
        <v>0</v>
      </c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125">
        <v>0</v>
      </c>
      <c r="BQ232" s="125">
        <v>0</v>
      </c>
      <c r="BR232" s="125">
        <v>0</v>
      </c>
      <c r="BS232" s="125">
        <f t="shared" si="40"/>
        <v>1000</v>
      </c>
    </row>
    <row r="233" spans="1:71" s="115" customFormat="1" ht="17.25" customHeight="1">
      <c r="A233" s="123" t="s">
        <v>322</v>
      </c>
      <c r="B233" s="123" t="s">
        <v>382</v>
      </c>
      <c r="C233" s="123" t="s">
        <v>148</v>
      </c>
      <c r="D233" s="124" t="s">
        <v>385</v>
      </c>
      <c r="E233" s="125">
        <v>400</v>
      </c>
      <c r="F233" s="125">
        <v>400</v>
      </c>
      <c r="G233" s="125">
        <v>0</v>
      </c>
      <c r="H233" s="125"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>
        <v>0</v>
      </c>
      <c r="R233" s="125">
        <v>0</v>
      </c>
      <c r="S233" s="125">
        <v>0</v>
      </c>
      <c r="T233" s="125">
        <v>400</v>
      </c>
      <c r="U233" s="125">
        <v>0</v>
      </c>
      <c r="V233" s="125">
        <v>0</v>
      </c>
      <c r="W233" s="125">
        <v>0</v>
      </c>
      <c r="X233" s="123" t="s">
        <v>322</v>
      </c>
      <c r="Y233" s="123" t="s">
        <v>382</v>
      </c>
      <c r="Z233" s="123" t="s">
        <v>148</v>
      </c>
      <c r="AA233" s="124" t="s">
        <v>385</v>
      </c>
      <c r="AB233" s="123">
        <v>0</v>
      </c>
      <c r="AC233" s="125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5">
        <v>0</v>
      </c>
      <c r="BE233" s="125">
        <v>0</v>
      </c>
      <c r="BF233" s="125">
        <v>0</v>
      </c>
      <c r="BG233" s="125">
        <v>0</v>
      </c>
      <c r="BH233" s="125">
        <v>0</v>
      </c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  <c r="BR233" s="125">
        <v>0</v>
      </c>
      <c r="BS233" s="125">
        <f t="shared" si="40"/>
        <v>400</v>
      </c>
    </row>
    <row r="234" spans="1:71" s="115" customFormat="1" ht="17.25" customHeight="1">
      <c r="A234" s="123"/>
      <c r="B234" s="123" t="s">
        <v>198</v>
      </c>
      <c r="C234" s="123"/>
      <c r="D234" s="124" t="s">
        <v>386</v>
      </c>
      <c r="E234" s="125">
        <v>193.33</v>
      </c>
      <c r="F234" s="125">
        <v>0</v>
      </c>
      <c r="G234" s="125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/>
      <c r="Y234" s="123" t="s">
        <v>198</v>
      </c>
      <c r="Z234" s="123"/>
      <c r="AA234" s="124" t="s">
        <v>386</v>
      </c>
      <c r="AB234" s="123">
        <v>0</v>
      </c>
      <c r="AC234" s="125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5">
        <v>193.33</v>
      </c>
      <c r="BE234" s="125">
        <v>0</v>
      </c>
      <c r="BF234" s="125">
        <v>0</v>
      </c>
      <c r="BG234" s="125">
        <v>0</v>
      </c>
      <c r="BH234" s="125">
        <v>0</v>
      </c>
      <c r="BI234" s="125">
        <v>0</v>
      </c>
      <c r="BJ234" s="125">
        <v>193.33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  <c r="BR234" s="125">
        <v>1031.3800000000001</v>
      </c>
      <c r="BS234" s="125">
        <f t="shared" si="40"/>
        <v>1224.71</v>
      </c>
    </row>
    <row r="235" spans="1:71" s="115" customFormat="1" ht="17.25" customHeight="1">
      <c r="A235" s="123" t="s">
        <v>322</v>
      </c>
      <c r="B235" s="123" t="s">
        <v>200</v>
      </c>
      <c r="C235" s="123" t="s">
        <v>137</v>
      </c>
      <c r="D235" s="124" t="s">
        <v>141</v>
      </c>
      <c r="E235" s="125">
        <v>0</v>
      </c>
      <c r="F235" s="125">
        <v>0</v>
      </c>
      <c r="G235" s="125">
        <v>0</v>
      </c>
      <c r="H235" s="125"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 t="s">
        <v>322</v>
      </c>
      <c r="Y235" s="123" t="s">
        <v>200</v>
      </c>
      <c r="Z235" s="123" t="s">
        <v>137</v>
      </c>
      <c r="AA235" s="124" t="s">
        <v>141</v>
      </c>
      <c r="AB235" s="123">
        <v>0</v>
      </c>
      <c r="AC235" s="125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5">
        <v>0</v>
      </c>
      <c r="BE235" s="125">
        <v>0</v>
      </c>
      <c r="BF235" s="125">
        <v>0</v>
      </c>
      <c r="BG235" s="125">
        <v>0</v>
      </c>
      <c r="BH235" s="125">
        <v>0</v>
      </c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  <c r="BR235" s="125">
        <v>369</v>
      </c>
      <c r="BS235" s="125">
        <f t="shared" si="40"/>
        <v>369</v>
      </c>
    </row>
    <row r="236" spans="1:71" s="115" customFormat="1" ht="17.25" customHeight="1">
      <c r="A236" s="123" t="s">
        <v>322</v>
      </c>
      <c r="B236" s="123" t="s">
        <v>200</v>
      </c>
      <c r="C236" s="123" t="s">
        <v>155</v>
      </c>
      <c r="D236" s="124" t="s">
        <v>387</v>
      </c>
      <c r="E236" s="125">
        <v>0</v>
      </c>
      <c r="F236" s="125">
        <v>0</v>
      </c>
      <c r="G236" s="125">
        <v>0</v>
      </c>
      <c r="H236" s="125"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322</v>
      </c>
      <c r="Y236" s="123" t="s">
        <v>200</v>
      </c>
      <c r="Z236" s="123" t="s">
        <v>155</v>
      </c>
      <c r="AA236" s="124" t="s">
        <v>387</v>
      </c>
      <c r="AB236" s="123">
        <v>0</v>
      </c>
      <c r="AC236" s="125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5">
        <v>0</v>
      </c>
      <c r="BE236" s="125">
        <v>0</v>
      </c>
      <c r="BF236" s="125">
        <v>0</v>
      </c>
      <c r="BG236" s="125">
        <v>0</v>
      </c>
      <c r="BH236" s="125">
        <v>0</v>
      </c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  <c r="BR236" s="125">
        <v>648.38</v>
      </c>
      <c r="BS236" s="125">
        <f t="shared" si="40"/>
        <v>648.38</v>
      </c>
    </row>
    <row r="237" spans="1:71" s="115" customFormat="1" ht="17.25" customHeight="1">
      <c r="A237" s="123" t="s">
        <v>322</v>
      </c>
      <c r="B237" s="123" t="s">
        <v>200</v>
      </c>
      <c r="C237" s="123" t="s">
        <v>153</v>
      </c>
      <c r="D237" s="124" t="s">
        <v>388</v>
      </c>
      <c r="E237" s="125">
        <v>193.33</v>
      </c>
      <c r="F237" s="125">
        <v>0</v>
      </c>
      <c r="G237" s="125">
        <v>0</v>
      </c>
      <c r="H237" s="125"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>
        <v>0</v>
      </c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 t="s">
        <v>322</v>
      </c>
      <c r="Y237" s="123" t="s">
        <v>200</v>
      </c>
      <c r="Z237" s="123" t="s">
        <v>153</v>
      </c>
      <c r="AA237" s="124" t="s">
        <v>388</v>
      </c>
      <c r="AB237" s="123">
        <v>0</v>
      </c>
      <c r="AC237" s="125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5">
        <v>193.33</v>
      </c>
      <c r="BE237" s="125">
        <v>0</v>
      </c>
      <c r="BF237" s="125">
        <v>0</v>
      </c>
      <c r="BG237" s="125">
        <v>0</v>
      </c>
      <c r="BH237" s="125">
        <v>0</v>
      </c>
      <c r="BI237" s="125">
        <v>0</v>
      </c>
      <c r="BJ237" s="125">
        <v>193.33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  <c r="BR237" s="125">
        <v>14</v>
      </c>
      <c r="BS237" s="125">
        <f t="shared" si="40"/>
        <v>207.33</v>
      </c>
    </row>
    <row r="238" spans="1:71" s="115" customFormat="1" ht="17.25" customHeight="1">
      <c r="A238" s="123"/>
      <c r="B238" s="123" t="s">
        <v>202</v>
      </c>
      <c r="C238" s="123"/>
      <c r="D238" s="124" t="s">
        <v>389</v>
      </c>
      <c r="E238" s="125">
        <v>0</v>
      </c>
      <c r="F238" s="125">
        <v>0</v>
      </c>
      <c r="G238" s="125">
        <v>0</v>
      </c>
      <c r="H238" s="125"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>
        <v>0</v>
      </c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/>
      <c r="Y238" s="123" t="s">
        <v>202</v>
      </c>
      <c r="Z238" s="123"/>
      <c r="AA238" s="124" t="s">
        <v>389</v>
      </c>
      <c r="AB238" s="123">
        <v>0</v>
      </c>
      <c r="AC238" s="125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5">
        <v>0</v>
      </c>
      <c r="BE238" s="125">
        <v>0</v>
      </c>
      <c r="BF238" s="125">
        <v>0</v>
      </c>
      <c r="BG238" s="125">
        <v>0</v>
      </c>
      <c r="BH238" s="125">
        <v>0</v>
      </c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  <c r="BR238" s="125">
        <v>0</v>
      </c>
      <c r="BS238" s="125">
        <f t="shared" si="40"/>
        <v>0</v>
      </c>
    </row>
    <row r="239" spans="1:71" s="115" customFormat="1" ht="17.25" customHeight="1">
      <c r="A239" s="123" t="s">
        <v>322</v>
      </c>
      <c r="B239" s="123" t="s">
        <v>204</v>
      </c>
      <c r="C239" s="123" t="s">
        <v>137</v>
      </c>
      <c r="D239" s="124" t="s">
        <v>390</v>
      </c>
      <c r="E239" s="125">
        <v>0</v>
      </c>
      <c r="F239" s="125">
        <v>0</v>
      </c>
      <c r="G239" s="125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0</v>
      </c>
      <c r="M239" s="125">
        <v>0</v>
      </c>
      <c r="N239" s="125">
        <v>0</v>
      </c>
      <c r="O239" s="125">
        <v>0</v>
      </c>
      <c r="P239" s="125">
        <v>0</v>
      </c>
      <c r="Q239" s="125">
        <v>0</v>
      </c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322</v>
      </c>
      <c r="Y239" s="123" t="s">
        <v>204</v>
      </c>
      <c r="Z239" s="123" t="s">
        <v>137</v>
      </c>
      <c r="AA239" s="124" t="s">
        <v>390</v>
      </c>
      <c r="AB239" s="123">
        <v>0</v>
      </c>
      <c r="AC239" s="125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5">
        <v>0</v>
      </c>
      <c r="BE239" s="125">
        <v>0</v>
      </c>
      <c r="BF239" s="125">
        <v>0</v>
      </c>
      <c r="BG239" s="125">
        <v>0</v>
      </c>
      <c r="BH239" s="125">
        <v>0</v>
      </c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  <c r="BR239" s="125">
        <v>0</v>
      </c>
      <c r="BS239" s="125">
        <f t="shared" si="40"/>
        <v>0</v>
      </c>
    </row>
    <row r="240" spans="1:71" s="115" customFormat="1" ht="17.25" customHeight="1">
      <c r="A240" s="123"/>
      <c r="B240" s="123" t="s">
        <v>391</v>
      </c>
      <c r="C240" s="123"/>
      <c r="D240" s="124" t="s">
        <v>392</v>
      </c>
      <c r="E240" s="125">
        <v>240</v>
      </c>
      <c r="F240" s="125">
        <v>0</v>
      </c>
      <c r="G240" s="125">
        <v>0</v>
      </c>
      <c r="H240" s="125">
        <v>0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5">
        <v>0</v>
      </c>
      <c r="Q240" s="125">
        <v>0</v>
      </c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391</v>
      </c>
      <c r="Z240" s="123"/>
      <c r="AA240" s="124" t="s">
        <v>392</v>
      </c>
      <c r="AB240" s="123">
        <v>0</v>
      </c>
      <c r="AC240" s="125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5">
        <v>240</v>
      </c>
      <c r="BE240" s="125">
        <v>0</v>
      </c>
      <c r="BF240" s="125">
        <v>0</v>
      </c>
      <c r="BG240" s="125">
        <v>0</v>
      </c>
      <c r="BH240" s="125">
        <v>0</v>
      </c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240</v>
      </c>
      <c r="BQ240" s="125">
        <v>0</v>
      </c>
      <c r="BR240" s="125">
        <v>0</v>
      </c>
      <c r="BS240" s="125">
        <f t="shared" si="40"/>
        <v>240</v>
      </c>
    </row>
    <row r="241" spans="1:71" s="115" customFormat="1" ht="17.25" customHeight="1">
      <c r="A241" s="123" t="s">
        <v>322</v>
      </c>
      <c r="B241" s="123" t="s">
        <v>393</v>
      </c>
      <c r="C241" s="123" t="s">
        <v>153</v>
      </c>
      <c r="D241" s="124" t="s">
        <v>394</v>
      </c>
      <c r="E241" s="125">
        <v>240</v>
      </c>
      <c r="F241" s="125">
        <v>0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322</v>
      </c>
      <c r="Y241" s="123" t="s">
        <v>393</v>
      </c>
      <c r="Z241" s="123" t="s">
        <v>153</v>
      </c>
      <c r="AA241" s="124" t="s">
        <v>394</v>
      </c>
      <c r="AB241" s="123">
        <v>0</v>
      </c>
      <c r="AC241" s="125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5">
        <v>240</v>
      </c>
      <c r="BE241" s="125">
        <v>0</v>
      </c>
      <c r="BF241" s="125">
        <v>0</v>
      </c>
      <c r="BG241" s="125">
        <v>0</v>
      </c>
      <c r="BH241" s="125">
        <v>0</v>
      </c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240</v>
      </c>
      <c r="BQ241" s="125">
        <v>0</v>
      </c>
      <c r="BR241" s="125">
        <v>0</v>
      </c>
      <c r="BS241" s="125">
        <f t="shared" si="40"/>
        <v>240</v>
      </c>
    </row>
    <row r="242" spans="1:71" s="115" customFormat="1" ht="17.25" customHeight="1">
      <c r="A242" s="123"/>
      <c r="B242" s="123" t="s">
        <v>153</v>
      </c>
      <c r="C242" s="123"/>
      <c r="D242" s="124" t="s">
        <v>395</v>
      </c>
      <c r="E242" s="125">
        <v>98.04</v>
      </c>
      <c r="F242" s="125">
        <v>0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0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153</v>
      </c>
      <c r="Z242" s="123"/>
      <c r="AA242" s="124" t="s">
        <v>395</v>
      </c>
      <c r="AB242" s="123">
        <v>0</v>
      </c>
      <c r="AC242" s="125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5">
        <v>98.04</v>
      </c>
      <c r="BE242" s="125">
        <v>0</v>
      </c>
      <c r="BF242" s="125">
        <v>0</v>
      </c>
      <c r="BG242" s="125">
        <v>0</v>
      </c>
      <c r="BH242" s="125">
        <v>44.04</v>
      </c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54</v>
      </c>
      <c r="BR242" s="125">
        <v>68.86</v>
      </c>
      <c r="BS242" s="125">
        <f t="shared" si="40"/>
        <v>166.9</v>
      </c>
    </row>
    <row r="243" spans="1:71" s="115" customFormat="1" ht="17.25" customHeight="1">
      <c r="A243" s="123" t="s">
        <v>322</v>
      </c>
      <c r="B243" s="123" t="s">
        <v>259</v>
      </c>
      <c r="C243" s="123" t="s">
        <v>137</v>
      </c>
      <c r="D243" s="124" t="s">
        <v>396</v>
      </c>
      <c r="E243" s="125">
        <v>98.04</v>
      </c>
      <c r="F243" s="125">
        <v>0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322</v>
      </c>
      <c r="Y243" s="123" t="s">
        <v>259</v>
      </c>
      <c r="Z243" s="123" t="s">
        <v>137</v>
      </c>
      <c r="AA243" s="124" t="s">
        <v>396</v>
      </c>
      <c r="AB243" s="123">
        <v>0</v>
      </c>
      <c r="AC243" s="125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5">
        <v>98.04</v>
      </c>
      <c r="BE243" s="125">
        <v>0</v>
      </c>
      <c r="BF243" s="125">
        <v>0</v>
      </c>
      <c r="BG243" s="125">
        <v>0</v>
      </c>
      <c r="BH243" s="125">
        <v>44.04</v>
      </c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54</v>
      </c>
      <c r="BR243" s="125">
        <v>68.86</v>
      </c>
      <c r="BS243" s="125">
        <f t="shared" si="40"/>
        <v>166.9</v>
      </c>
    </row>
    <row r="244" spans="1:71" s="115" customFormat="1" ht="17.25" customHeight="1">
      <c r="A244" s="123" t="s">
        <v>397</v>
      </c>
      <c r="B244" s="123"/>
      <c r="C244" s="123"/>
      <c r="D244" s="124" t="s">
        <v>398</v>
      </c>
      <c r="E244" s="125">
        <v>16433.39</v>
      </c>
      <c r="F244" s="125">
        <v>9836.82</v>
      </c>
      <c r="G244" s="125">
        <v>1159.92</v>
      </c>
      <c r="H244" s="125">
        <v>389.53</v>
      </c>
      <c r="I244" s="125">
        <v>303.75</v>
      </c>
      <c r="J244" s="125">
        <v>0</v>
      </c>
      <c r="K244" s="125">
        <v>85.78</v>
      </c>
      <c r="L244" s="125">
        <v>0</v>
      </c>
      <c r="M244" s="125">
        <v>96.66</v>
      </c>
      <c r="N244" s="125">
        <v>0</v>
      </c>
      <c r="O244" s="125">
        <v>1671.65</v>
      </c>
      <c r="P244" s="125">
        <v>0</v>
      </c>
      <c r="Q244" s="125">
        <v>0</v>
      </c>
      <c r="R244" s="125">
        <v>6519.06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397</v>
      </c>
      <c r="Y244" s="123"/>
      <c r="Z244" s="123"/>
      <c r="AA244" s="124" t="s">
        <v>398</v>
      </c>
      <c r="AB244" s="123">
        <v>393.46</v>
      </c>
      <c r="AC244" s="125">
        <f>AC245+AC248+AC251+AC254+AC262+AC264+AC268+AC271+AC274+AC278+AC280+AC284</f>
        <v>57.99</v>
      </c>
      <c r="AD244" s="125">
        <f t="shared" ref="AD244:BC244" si="43">AD245+AD248+AD251+AD254+AD262+AD264+AD268+AD271+AD274+AD278+AD280+AD284</f>
        <v>9.25</v>
      </c>
      <c r="AE244" s="125">
        <f t="shared" si="43"/>
        <v>0</v>
      </c>
      <c r="AF244" s="125">
        <f t="shared" si="43"/>
        <v>0.04</v>
      </c>
      <c r="AG244" s="125">
        <f t="shared" si="43"/>
        <v>8.75</v>
      </c>
      <c r="AH244" s="125">
        <f t="shared" si="43"/>
        <v>17.850000000000001</v>
      </c>
      <c r="AI244" s="125">
        <f t="shared" si="43"/>
        <v>4.05</v>
      </c>
      <c r="AJ244" s="125">
        <f t="shared" si="43"/>
        <v>0</v>
      </c>
      <c r="AK244" s="125">
        <f t="shared" si="43"/>
        <v>0.5</v>
      </c>
      <c r="AL244" s="125">
        <f t="shared" si="43"/>
        <v>32.549999999999997</v>
      </c>
      <c r="AM244" s="125">
        <f t="shared" si="43"/>
        <v>0</v>
      </c>
      <c r="AN244" s="125">
        <f t="shared" si="43"/>
        <v>16.05</v>
      </c>
      <c r="AO244" s="125">
        <f t="shared" si="43"/>
        <v>1</v>
      </c>
      <c r="AP244" s="125">
        <f t="shared" si="43"/>
        <v>0.6</v>
      </c>
      <c r="AQ244" s="125">
        <f t="shared" si="43"/>
        <v>4.05</v>
      </c>
      <c r="AR244" s="125">
        <f t="shared" si="43"/>
        <v>27.3</v>
      </c>
      <c r="AS244" s="125">
        <f t="shared" si="43"/>
        <v>0.05</v>
      </c>
      <c r="AT244" s="125">
        <f t="shared" si="43"/>
        <v>0</v>
      </c>
      <c r="AU244" s="125">
        <f t="shared" si="43"/>
        <v>1</v>
      </c>
      <c r="AV244" s="125">
        <f t="shared" si="43"/>
        <v>3.55</v>
      </c>
      <c r="AW244" s="125">
        <f t="shared" si="43"/>
        <v>0</v>
      </c>
      <c r="AX244" s="125">
        <f t="shared" si="43"/>
        <v>87.46</v>
      </c>
      <c r="AY244" s="125">
        <f t="shared" si="43"/>
        <v>3.01</v>
      </c>
      <c r="AZ244" s="125">
        <f t="shared" si="43"/>
        <v>6</v>
      </c>
      <c r="BA244" s="125">
        <f t="shared" si="43"/>
        <v>71.180000000000007</v>
      </c>
      <c r="BB244" s="125">
        <f t="shared" si="43"/>
        <v>0.72</v>
      </c>
      <c r="BC244" s="125">
        <f t="shared" si="43"/>
        <v>40.51</v>
      </c>
      <c r="BD244" s="125">
        <v>6203.11</v>
      </c>
      <c r="BE244" s="125">
        <v>0</v>
      </c>
      <c r="BF244" s="125">
        <v>0</v>
      </c>
      <c r="BG244" s="125">
        <v>0</v>
      </c>
      <c r="BH244" s="125">
        <v>0</v>
      </c>
      <c r="BI244" s="125">
        <v>0</v>
      </c>
      <c r="BJ244" s="125">
        <v>3.11</v>
      </c>
      <c r="BK244" s="125">
        <v>0</v>
      </c>
      <c r="BL244" s="125">
        <v>6200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  <c r="BR244" s="125">
        <v>8185.59</v>
      </c>
      <c r="BS244" s="125">
        <f t="shared" si="40"/>
        <v>24618.98</v>
      </c>
    </row>
    <row r="245" spans="1:71" s="115" customFormat="1" ht="17.25" customHeight="1">
      <c r="A245" s="123"/>
      <c r="B245" s="123" t="s">
        <v>137</v>
      </c>
      <c r="C245" s="123"/>
      <c r="D245" s="124" t="s">
        <v>399</v>
      </c>
      <c r="E245" s="125">
        <v>459.8</v>
      </c>
      <c r="F245" s="125">
        <v>384.3</v>
      </c>
      <c r="G245" s="125">
        <v>182.1</v>
      </c>
      <c r="H245" s="125">
        <v>187.03</v>
      </c>
      <c r="I245" s="125">
        <v>101.25</v>
      </c>
      <c r="J245" s="125">
        <v>0</v>
      </c>
      <c r="K245" s="125">
        <v>85.78</v>
      </c>
      <c r="L245" s="125">
        <v>0</v>
      </c>
      <c r="M245" s="125">
        <v>15.17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137</v>
      </c>
      <c r="Z245" s="123"/>
      <c r="AA245" s="124" t="s">
        <v>399</v>
      </c>
      <c r="AB245" s="123">
        <v>73.3</v>
      </c>
      <c r="AC245" s="125">
        <f>SUM(AC246:AC247)</f>
        <v>4.84</v>
      </c>
      <c r="AD245" s="125">
        <f t="shared" ref="AD245:BC245" si="44">SUM(AD246:AD247)</f>
        <v>0</v>
      </c>
      <c r="AE245" s="125">
        <f t="shared" si="44"/>
        <v>0</v>
      </c>
      <c r="AF245" s="125">
        <f t="shared" si="44"/>
        <v>0</v>
      </c>
      <c r="AG245" s="125">
        <f t="shared" si="44"/>
        <v>0</v>
      </c>
      <c r="AH245" s="125">
        <f t="shared" si="44"/>
        <v>0.3</v>
      </c>
      <c r="AI245" s="125">
        <f t="shared" si="44"/>
        <v>0</v>
      </c>
      <c r="AJ245" s="125">
        <f t="shared" si="44"/>
        <v>0</v>
      </c>
      <c r="AK245" s="125">
        <f t="shared" si="44"/>
        <v>0</v>
      </c>
      <c r="AL245" s="125">
        <f t="shared" si="44"/>
        <v>6.1</v>
      </c>
      <c r="AM245" s="125">
        <f t="shared" si="44"/>
        <v>0</v>
      </c>
      <c r="AN245" s="125">
        <f t="shared" si="44"/>
        <v>0</v>
      </c>
      <c r="AO245" s="125">
        <f t="shared" si="44"/>
        <v>0</v>
      </c>
      <c r="AP245" s="125">
        <f t="shared" si="44"/>
        <v>0</v>
      </c>
      <c r="AQ245" s="125">
        <f t="shared" si="44"/>
        <v>0</v>
      </c>
      <c r="AR245" s="125">
        <f t="shared" si="44"/>
        <v>15</v>
      </c>
      <c r="AS245" s="125">
        <f t="shared" si="44"/>
        <v>0</v>
      </c>
      <c r="AT245" s="125">
        <f t="shared" si="44"/>
        <v>0</v>
      </c>
      <c r="AU245" s="125">
        <f t="shared" si="44"/>
        <v>0</v>
      </c>
      <c r="AV245" s="125">
        <f t="shared" si="44"/>
        <v>0</v>
      </c>
      <c r="AW245" s="125">
        <f t="shared" si="44"/>
        <v>0</v>
      </c>
      <c r="AX245" s="125">
        <f t="shared" si="44"/>
        <v>20</v>
      </c>
      <c r="AY245" s="125">
        <f t="shared" si="44"/>
        <v>0</v>
      </c>
      <c r="AZ245" s="125">
        <f t="shared" si="44"/>
        <v>0</v>
      </c>
      <c r="BA245" s="125">
        <f t="shared" si="44"/>
        <v>27.06</v>
      </c>
      <c r="BB245" s="125">
        <f t="shared" si="44"/>
        <v>0</v>
      </c>
      <c r="BC245" s="125">
        <f t="shared" si="44"/>
        <v>0</v>
      </c>
      <c r="BD245" s="125">
        <v>2.19</v>
      </c>
      <c r="BE245" s="125">
        <v>0</v>
      </c>
      <c r="BF245" s="125">
        <v>0</v>
      </c>
      <c r="BG245" s="125">
        <v>0</v>
      </c>
      <c r="BH245" s="125">
        <v>0</v>
      </c>
      <c r="BI245" s="125">
        <v>0</v>
      </c>
      <c r="BJ245" s="125">
        <v>2.19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  <c r="BR245" s="125">
        <v>150</v>
      </c>
      <c r="BS245" s="125">
        <f t="shared" si="40"/>
        <v>609.79999999999995</v>
      </c>
    </row>
    <row r="246" spans="1:71" s="115" customFormat="1" ht="17.25" customHeight="1">
      <c r="A246" s="123" t="s">
        <v>400</v>
      </c>
      <c r="B246" s="123" t="s">
        <v>140</v>
      </c>
      <c r="C246" s="123" t="s">
        <v>137</v>
      </c>
      <c r="D246" s="124" t="s">
        <v>141</v>
      </c>
      <c r="E246" s="125">
        <v>459.8</v>
      </c>
      <c r="F246" s="125">
        <v>384.3</v>
      </c>
      <c r="G246" s="125">
        <v>182.1</v>
      </c>
      <c r="H246" s="125">
        <v>187.03</v>
      </c>
      <c r="I246" s="125">
        <v>101.25</v>
      </c>
      <c r="J246" s="125">
        <v>0</v>
      </c>
      <c r="K246" s="125">
        <v>85.78</v>
      </c>
      <c r="L246" s="125">
        <v>0</v>
      </c>
      <c r="M246" s="125">
        <v>15.17</v>
      </c>
      <c r="N246" s="125">
        <v>0</v>
      </c>
      <c r="O246" s="125">
        <v>0</v>
      </c>
      <c r="P246" s="125">
        <v>0</v>
      </c>
      <c r="Q246" s="125">
        <v>0</v>
      </c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400</v>
      </c>
      <c r="Y246" s="123" t="s">
        <v>140</v>
      </c>
      <c r="Z246" s="123" t="s">
        <v>137</v>
      </c>
      <c r="AA246" s="124" t="s">
        <v>141</v>
      </c>
      <c r="AB246" s="123">
        <v>73.3</v>
      </c>
      <c r="AC246" s="131">
        <v>4.84</v>
      </c>
      <c r="AD246" s="132">
        <v>0</v>
      </c>
      <c r="AE246" s="133">
        <v>0</v>
      </c>
      <c r="AF246" s="133">
        <v>0</v>
      </c>
      <c r="AG246" s="132">
        <v>0</v>
      </c>
      <c r="AH246" s="132">
        <v>0.3</v>
      </c>
      <c r="AI246" s="132">
        <v>0</v>
      </c>
      <c r="AJ246" s="132">
        <v>0</v>
      </c>
      <c r="AK246" s="132">
        <v>0</v>
      </c>
      <c r="AL246" s="132">
        <v>6.1</v>
      </c>
      <c r="AM246" s="133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15</v>
      </c>
      <c r="AS246" s="133">
        <v>0</v>
      </c>
      <c r="AT246" s="133">
        <v>0</v>
      </c>
      <c r="AU246" s="133">
        <v>0</v>
      </c>
      <c r="AV246" s="132">
        <v>0</v>
      </c>
      <c r="AW246" s="133">
        <v>0</v>
      </c>
      <c r="AX246" s="132">
        <v>20</v>
      </c>
      <c r="AY246" s="132">
        <v>0</v>
      </c>
      <c r="AZ246" s="132">
        <v>0</v>
      </c>
      <c r="BA246" s="132">
        <v>27.06</v>
      </c>
      <c r="BB246" s="132">
        <v>0</v>
      </c>
      <c r="BC246" s="132">
        <v>0</v>
      </c>
      <c r="BD246" s="125">
        <v>2.19</v>
      </c>
      <c r="BE246" s="125">
        <v>0</v>
      </c>
      <c r="BF246" s="125">
        <v>0</v>
      </c>
      <c r="BG246" s="125">
        <v>0</v>
      </c>
      <c r="BH246" s="125">
        <v>0</v>
      </c>
      <c r="BI246" s="125">
        <v>0</v>
      </c>
      <c r="BJ246" s="125">
        <v>2.19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  <c r="BR246" s="125">
        <v>120</v>
      </c>
      <c r="BS246" s="125">
        <f t="shared" si="40"/>
        <v>579.79999999999995</v>
      </c>
    </row>
    <row r="247" spans="1:71" s="115" customFormat="1" ht="17.25" customHeight="1">
      <c r="A247" s="123" t="s">
        <v>400</v>
      </c>
      <c r="B247" s="123" t="s">
        <v>140</v>
      </c>
      <c r="C247" s="123" t="s">
        <v>153</v>
      </c>
      <c r="D247" s="124" t="s">
        <v>401</v>
      </c>
      <c r="E247" s="125">
        <v>0</v>
      </c>
      <c r="F247" s="125">
        <v>0</v>
      </c>
      <c r="G247" s="125">
        <v>0</v>
      </c>
      <c r="H247" s="125"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>
        <v>0</v>
      </c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 t="s">
        <v>400</v>
      </c>
      <c r="Y247" s="123" t="s">
        <v>140</v>
      </c>
      <c r="Z247" s="123" t="s">
        <v>153</v>
      </c>
      <c r="AA247" s="124" t="s">
        <v>401</v>
      </c>
      <c r="AB247" s="123">
        <v>0</v>
      </c>
      <c r="AC247" s="125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5">
        <v>0</v>
      </c>
      <c r="BE247" s="125">
        <v>0</v>
      </c>
      <c r="BF247" s="125">
        <v>0</v>
      </c>
      <c r="BG247" s="125">
        <v>0</v>
      </c>
      <c r="BH247" s="125">
        <v>0</v>
      </c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  <c r="BR247" s="125">
        <v>30</v>
      </c>
      <c r="BS247" s="125">
        <f t="shared" si="40"/>
        <v>30</v>
      </c>
    </row>
    <row r="248" spans="1:71" s="115" customFormat="1" ht="17.25" customHeight="1">
      <c r="A248" s="123"/>
      <c r="B248" s="123" t="s">
        <v>144</v>
      </c>
      <c r="C248" s="123"/>
      <c r="D248" s="124" t="s">
        <v>402</v>
      </c>
      <c r="E248" s="125">
        <v>0</v>
      </c>
      <c r="F248" s="125">
        <v>0</v>
      </c>
      <c r="G248" s="125">
        <v>0</v>
      </c>
      <c r="H248" s="125"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/>
      <c r="Y248" s="123" t="s">
        <v>144</v>
      </c>
      <c r="Z248" s="123"/>
      <c r="AA248" s="124" t="s">
        <v>402</v>
      </c>
      <c r="AB248" s="123">
        <v>0</v>
      </c>
      <c r="AC248" s="125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5">
        <v>0</v>
      </c>
      <c r="BE248" s="125">
        <v>0</v>
      </c>
      <c r="BF248" s="125">
        <v>0</v>
      </c>
      <c r="BG248" s="125">
        <v>0</v>
      </c>
      <c r="BH248" s="125">
        <v>0</v>
      </c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  <c r="BR248" s="125">
        <v>1070</v>
      </c>
      <c r="BS248" s="125">
        <f t="shared" si="40"/>
        <v>1070</v>
      </c>
    </row>
    <row r="249" spans="1:71" s="115" customFormat="1" ht="17.25" customHeight="1">
      <c r="A249" s="123" t="s">
        <v>400</v>
      </c>
      <c r="B249" s="123" t="s">
        <v>146</v>
      </c>
      <c r="C249" s="123" t="s">
        <v>137</v>
      </c>
      <c r="D249" s="124" t="s">
        <v>403</v>
      </c>
      <c r="E249" s="125">
        <v>0</v>
      </c>
      <c r="F249" s="125">
        <v>0</v>
      </c>
      <c r="G249" s="125">
        <v>0</v>
      </c>
      <c r="H249" s="125"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>
        <v>0</v>
      </c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 t="s">
        <v>400</v>
      </c>
      <c r="Y249" s="123" t="s">
        <v>146</v>
      </c>
      <c r="Z249" s="123" t="s">
        <v>137</v>
      </c>
      <c r="AA249" s="124" t="s">
        <v>403</v>
      </c>
      <c r="AB249" s="123">
        <v>0</v>
      </c>
      <c r="AC249" s="125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5">
        <v>0</v>
      </c>
      <c r="BE249" s="125">
        <v>0</v>
      </c>
      <c r="BF249" s="125">
        <v>0</v>
      </c>
      <c r="BG249" s="125">
        <v>0</v>
      </c>
      <c r="BH249" s="125">
        <v>0</v>
      </c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  <c r="BR249" s="125">
        <v>1070</v>
      </c>
      <c r="BS249" s="125">
        <f t="shared" si="40"/>
        <v>1070</v>
      </c>
    </row>
    <row r="250" spans="1:71" s="115" customFormat="1" ht="17.25" customHeight="1">
      <c r="A250" s="123" t="s">
        <v>400</v>
      </c>
      <c r="B250" s="123" t="s">
        <v>146</v>
      </c>
      <c r="C250" s="123" t="s">
        <v>153</v>
      </c>
      <c r="D250" s="124" t="s">
        <v>404</v>
      </c>
      <c r="E250" s="125">
        <v>0</v>
      </c>
      <c r="F250" s="125">
        <v>0</v>
      </c>
      <c r="G250" s="125">
        <v>0</v>
      </c>
      <c r="H250" s="125"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>
        <v>0</v>
      </c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400</v>
      </c>
      <c r="Y250" s="123" t="s">
        <v>146</v>
      </c>
      <c r="Z250" s="123" t="s">
        <v>153</v>
      </c>
      <c r="AA250" s="124" t="s">
        <v>404</v>
      </c>
      <c r="AB250" s="123">
        <v>0</v>
      </c>
      <c r="AC250" s="125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5">
        <v>0</v>
      </c>
      <c r="BE250" s="125">
        <v>0</v>
      </c>
      <c r="BF250" s="125">
        <v>0</v>
      </c>
      <c r="BG250" s="125">
        <v>0</v>
      </c>
      <c r="BH250" s="125">
        <v>0</v>
      </c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  <c r="BR250" s="125">
        <v>0</v>
      </c>
      <c r="BS250" s="125">
        <f t="shared" si="40"/>
        <v>0</v>
      </c>
    </row>
    <row r="251" spans="1:71" s="115" customFormat="1" ht="17.25" customHeight="1">
      <c r="A251" s="123"/>
      <c r="B251" s="123" t="s">
        <v>148</v>
      </c>
      <c r="C251" s="123"/>
      <c r="D251" s="124" t="s">
        <v>405</v>
      </c>
      <c r="E251" s="125">
        <v>0</v>
      </c>
      <c r="F251" s="125">
        <v>0</v>
      </c>
      <c r="G251" s="125">
        <v>0</v>
      </c>
      <c r="H251" s="125">
        <v>0</v>
      </c>
      <c r="I251" s="125">
        <v>0</v>
      </c>
      <c r="J251" s="125">
        <v>0</v>
      </c>
      <c r="K251" s="125">
        <v>0</v>
      </c>
      <c r="L251" s="125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3"/>
      <c r="Y251" s="123" t="s">
        <v>148</v>
      </c>
      <c r="Z251" s="123"/>
      <c r="AA251" s="124" t="s">
        <v>405</v>
      </c>
      <c r="AB251" s="123">
        <v>0</v>
      </c>
      <c r="AC251" s="125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5">
        <v>0</v>
      </c>
      <c r="BE251" s="125">
        <v>0</v>
      </c>
      <c r="BF251" s="125">
        <v>0</v>
      </c>
      <c r="BG251" s="125">
        <v>0</v>
      </c>
      <c r="BH251" s="125">
        <v>0</v>
      </c>
      <c r="BI251" s="125">
        <v>0</v>
      </c>
      <c r="BJ251" s="125">
        <v>0</v>
      </c>
      <c r="BK251" s="125">
        <v>0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  <c r="BR251" s="125">
        <v>1821</v>
      </c>
      <c r="BS251" s="125">
        <f t="shared" si="40"/>
        <v>1821</v>
      </c>
    </row>
    <row r="252" spans="1:71" s="115" customFormat="1" ht="17.25" customHeight="1">
      <c r="A252" s="123" t="s">
        <v>400</v>
      </c>
      <c r="B252" s="123" t="s">
        <v>150</v>
      </c>
      <c r="C252" s="123" t="s">
        <v>144</v>
      </c>
      <c r="D252" s="124" t="s">
        <v>406</v>
      </c>
      <c r="E252" s="125">
        <v>0</v>
      </c>
      <c r="F252" s="125">
        <v>0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3" t="s">
        <v>400</v>
      </c>
      <c r="Y252" s="123" t="s">
        <v>150</v>
      </c>
      <c r="Z252" s="123" t="s">
        <v>144</v>
      </c>
      <c r="AA252" s="124" t="s">
        <v>406</v>
      </c>
      <c r="AB252" s="123">
        <v>0</v>
      </c>
      <c r="AC252" s="125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5">
        <v>0</v>
      </c>
      <c r="BE252" s="125">
        <v>0</v>
      </c>
      <c r="BF252" s="125">
        <v>0</v>
      </c>
      <c r="BG252" s="125">
        <v>0</v>
      </c>
      <c r="BH252" s="125">
        <v>0</v>
      </c>
      <c r="BI252" s="125">
        <v>0</v>
      </c>
      <c r="BJ252" s="125">
        <v>0</v>
      </c>
      <c r="BK252" s="125">
        <v>0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  <c r="BR252" s="125">
        <v>1360</v>
      </c>
      <c r="BS252" s="125">
        <f t="shared" si="40"/>
        <v>1360</v>
      </c>
    </row>
    <row r="253" spans="1:71" s="115" customFormat="1" ht="17.25" customHeight="1">
      <c r="A253" s="123" t="s">
        <v>400</v>
      </c>
      <c r="B253" s="123" t="s">
        <v>150</v>
      </c>
      <c r="C253" s="123" t="s">
        <v>153</v>
      </c>
      <c r="D253" s="124" t="s">
        <v>407</v>
      </c>
      <c r="E253" s="125">
        <v>0</v>
      </c>
      <c r="F253" s="125">
        <v>0</v>
      </c>
      <c r="G253" s="125">
        <v>0</v>
      </c>
      <c r="H253" s="125">
        <v>0</v>
      </c>
      <c r="I253" s="125">
        <v>0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400</v>
      </c>
      <c r="Y253" s="123" t="s">
        <v>150</v>
      </c>
      <c r="Z253" s="123" t="s">
        <v>153</v>
      </c>
      <c r="AA253" s="124" t="s">
        <v>407</v>
      </c>
      <c r="AB253" s="123">
        <v>0</v>
      </c>
      <c r="AC253" s="125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5">
        <v>0</v>
      </c>
      <c r="BE253" s="125">
        <v>0</v>
      </c>
      <c r="BF253" s="125">
        <v>0</v>
      </c>
      <c r="BG253" s="125">
        <v>0</v>
      </c>
      <c r="BH253" s="125">
        <v>0</v>
      </c>
      <c r="BI253" s="125">
        <v>0</v>
      </c>
      <c r="BJ253" s="125">
        <v>0</v>
      </c>
      <c r="BK253" s="125">
        <v>0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  <c r="BR253" s="125">
        <v>461</v>
      </c>
      <c r="BS253" s="125">
        <f t="shared" si="40"/>
        <v>461</v>
      </c>
    </row>
    <row r="254" spans="1:71" s="115" customFormat="1" ht="17.25" customHeight="1">
      <c r="A254" s="123"/>
      <c r="B254" s="123" t="s">
        <v>155</v>
      </c>
      <c r="C254" s="123"/>
      <c r="D254" s="124" t="s">
        <v>408</v>
      </c>
      <c r="E254" s="125">
        <v>1728.79</v>
      </c>
      <c r="F254" s="125">
        <v>1465.89</v>
      </c>
      <c r="G254" s="125">
        <v>852.59</v>
      </c>
      <c r="H254" s="125">
        <v>130.5</v>
      </c>
      <c r="I254" s="125">
        <v>130.5</v>
      </c>
      <c r="J254" s="125">
        <v>0</v>
      </c>
      <c r="K254" s="125">
        <v>0</v>
      </c>
      <c r="L254" s="125">
        <v>0</v>
      </c>
      <c r="M254" s="125">
        <v>71.05</v>
      </c>
      <c r="N254" s="125">
        <v>0</v>
      </c>
      <c r="O254" s="125">
        <v>411.75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0</v>
      </c>
      <c r="X254" s="123"/>
      <c r="Y254" s="123" t="s">
        <v>155</v>
      </c>
      <c r="Z254" s="123"/>
      <c r="AA254" s="124" t="s">
        <v>408</v>
      </c>
      <c r="AB254" s="123">
        <v>261.98</v>
      </c>
      <c r="AC254" s="125">
        <f>SUM(AC255:AC261)</f>
        <v>36</v>
      </c>
      <c r="AD254" s="125">
        <f t="shared" ref="AD254:BC254" si="45">SUM(AD255:AD261)</f>
        <v>7.2</v>
      </c>
      <c r="AE254" s="125">
        <f t="shared" si="45"/>
        <v>0</v>
      </c>
      <c r="AF254" s="125">
        <f t="shared" si="45"/>
        <v>0.04</v>
      </c>
      <c r="AG254" s="125">
        <f t="shared" si="45"/>
        <v>7.9</v>
      </c>
      <c r="AH254" s="125">
        <f t="shared" si="45"/>
        <v>14</v>
      </c>
      <c r="AI254" s="125">
        <f t="shared" si="45"/>
        <v>3.6</v>
      </c>
      <c r="AJ254" s="125">
        <f t="shared" si="45"/>
        <v>0</v>
      </c>
      <c r="AK254" s="125">
        <f t="shared" si="45"/>
        <v>0</v>
      </c>
      <c r="AL254" s="125">
        <f t="shared" si="45"/>
        <v>15.4</v>
      </c>
      <c r="AM254" s="125">
        <f t="shared" si="45"/>
        <v>0</v>
      </c>
      <c r="AN254" s="125">
        <f t="shared" si="45"/>
        <v>14</v>
      </c>
      <c r="AO254" s="125">
        <f t="shared" si="45"/>
        <v>0</v>
      </c>
      <c r="AP254" s="125">
        <f t="shared" si="45"/>
        <v>0.5</v>
      </c>
      <c r="AQ254" s="125">
        <f t="shared" si="45"/>
        <v>4</v>
      </c>
      <c r="AR254" s="125">
        <f t="shared" si="45"/>
        <v>10.199999999999999</v>
      </c>
      <c r="AS254" s="125">
        <f t="shared" si="45"/>
        <v>0</v>
      </c>
      <c r="AT254" s="125">
        <f t="shared" si="45"/>
        <v>0</v>
      </c>
      <c r="AU254" s="125">
        <f t="shared" si="45"/>
        <v>1</v>
      </c>
      <c r="AV254" s="125">
        <f t="shared" si="45"/>
        <v>3.5</v>
      </c>
      <c r="AW254" s="125">
        <f t="shared" si="45"/>
        <v>0</v>
      </c>
      <c r="AX254" s="125">
        <f t="shared" si="45"/>
        <v>55.36</v>
      </c>
      <c r="AY254" s="125">
        <f t="shared" si="45"/>
        <v>3</v>
      </c>
      <c r="AZ254" s="125">
        <f t="shared" si="45"/>
        <v>6</v>
      </c>
      <c r="BA254" s="125">
        <f t="shared" si="45"/>
        <v>40.96</v>
      </c>
      <c r="BB254" s="125">
        <f t="shared" si="45"/>
        <v>0.72</v>
      </c>
      <c r="BC254" s="125">
        <f t="shared" si="45"/>
        <v>38.6</v>
      </c>
      <c r="BD254" s="125">
        <v>0.91</v>
      </c>
      <c r="BE254" s="125">
        <v>0</v>
      </c>
      <c r="BF254" s="125">
        <v>0</v>
      </c>
      <c r="BG254" s="125">
        <v>0</v>
      </c>
      <c r="BH254" s="125">
        <v>0</v>
      </c>
      <c r="BI254" s="125">
        <v>0</v>
      </c>
      <c r="BJ254" s="125">
        <v>0.91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  <c r="BR254" s="125">
        <v>1296.73</v>
      </c>
      <c r="BS254" s="125">
        <f t="shared" si="40"/>
        <v>3025.52</v>
      </c>
    </row>
    <row r="255" spans="1:71" s="115" customFormat="1" ht="17.25" customHeight="1">
      <c r="A255" s="123" t="s">
        <v>400</v>
      </c>
      <c r="B255" s="123" t="s">
        <v>157</v>
      </c>
      <c r="C255" s="123" t="s">
        <v>137</v>
      </c>
      <c r="D255" s="124" t="s">
        <v>409</v>
      </c>
      <c r="E255" s="125">
        <v>564.98</v>
      </c>
      <c r="F255" s="125">
        <v>497.03</v>
      </c>
      <c r="G255" s="125">
        <v>290.56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24.21</v>
      </c>
      <c r="N255" s="125">
        <v>0</v>
      </c>
      <c r="O255" s="125">
        <v>182.25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400</v>
      </c>
      <c r="Y255" s="123" t="s">
        <v>157</v>
      </c>
      <c r="Z255" s="123" t="s">
        <v>137</v>
      </c>
      <c r="AA255" s="124" t="s">
        <v>409</v>
      </c>
      <c r="AB255" s="123">
        <v>67.040000000000006</v>
      </c>
      <c r="AC255" s="131">
        <v>3</v>
      </c>
      <c r="AD255" s="132">
        <v>2</v>
      </c>
      <c r="AE255" s="133">
        <v>0</v>
      </c>
      <c r="AF255" s="133">
        <v>0.04</v>
      </c>
      <c r="AG255" s="132">
        <v>4</v>
      </c>
      <c r="AH255" s="132">
        <v>6</v>
      </c>
      <c r="AI255" s="132">
        <v>1.2</v>
      </c>
      <c r="AJ255" s="132">
        <v>0</v>
      </c>
      <c r="AK255" s="132">
        <v>0</v>
      </c>
      <c r="AL255" s="132">
        <v>2.8</v>
      </c>
      <c r="AM255" s="133">
        <v>0</v>
      </c>
      <c r="AN255" s="132">
        <v>2</v>
      </c>
      <c r="AO255" s="132">
        <v>0</v>
      </c>
      <c r="AP255" s="132">
        <v>0</v>
      </c>
      <c r="AQ255" s="132">
        <v>0</v>
      </c>
      <c r="AR255" s="132">
        <v>5</v>
      </c>
      <c r="AS255" s="133">
        <v>0</v>
      </c>
      <c r="AT255" s="133">
        <v>0</v>
      </c>
      <c r="AU255" s="133">
        <v>0</v>
      </c>
      <c r="AV255" s="132">
        <v>0</v>
      </c>
      <c r="AW255" s="133">
        <v>0</v>
      </c>
      <c r="AX255" s="132">
        <v>30</v>
      </c>
      <c r="AY255" s="132">
        <v>0</v>
      </c>
      <c r="AZ255" s="132">
        <v>3</v>
      </c>
      <c r="BA255" s="132">
        <v>0</v>
      </c>
      <c r="BB255" s="132">
        <v>0</v>
      </c>
      <c r="BC255" s="132">
        <v>8</v>
      </c>
      <c r="BD255" s="125">
        <v>0.91</v>
      </c>
      <c r="BE255" s="125">
        <v>0</v>
      </c>
      <c r="BF255" s="125">
        <v>0</v>
      </c>
      <c r="BG255" s="125">
        <v>0</v>
      </c>
      <c r="BH255" s="125">
        <v>0</v>
      </c>
      <c r="BI255" s="125">
        <v>0</v>
      </c>
      <c r="BJ255" s="125">
        <v>0.91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  <c r="BR255" s="125">
        <v>371.78</v>
      </c>
      <c r="BS255" s="125">
        <f t="shared" si="40"/>
        <v>936.76</v>
      </c>
    </row>
    <row r="256" spans="1:71" s="115" customFormat="1" ht="17.25" customHeight="1">
      <c r="A256" s="123" t="s">
        <v>400</v>
      </c>
      <c r="B256" s="123" t="s">
        <v>157</v>
      </c>
      <c r="C256" s="123" t="s">
        <v>144</v>
      </c>
      <c r="D256" s="124" t="s">
        <v>410</v>
      </c>
      <c r="E256" s="125">
        <v>425.59</v>
      </c>
      <c r="F256" s="125">
        <v>315.52999999999997</v>
      </c>
      <c r="G256" s="125">
        <v>174.95</v>
      </c>
      <c r="H256" s="125">
        <v>126</v>
      </c>
      <c r="I256" s="125">
        <v>126</v>
      </c>
      <c r="J256" s="125">
        <v>0</v>
      </c>
      <c r="K256" s="125">
        <v>0</v>
      </c>
      <c r="L256" s="125">
        <v>0</v>
      </c>
      <c r="M256" s="125">
        <v>14.58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400</v>
      </c>
      <c r="Y256" s="123" t="s">
        <v>157</v>
      </c>
      <c r="Z256" s="123" t="s">
        <v>144</v>
      </c>
      <c r="AA256" s="124" t="s">
        <v>410</v>
      </c>
      <c r="AB256" s="123">
        <v>110.06</v>
      </c>
      <c r="AC256" s="131">
        <v>6</v>
      </c>
      <c r="AD256" s="132">
        <v>2.2000000000000002</v>
      </c>
      <c r="AE256" s="133">
        <v>0</v>
      </c>
      <c r="AF256" s="133">
        <v>0</v>
      </c>
      <c r="AG256" s="132">
        <v>0.4</v>
      </c>
      <c r="AH256" s="132">
        <v>2</v>
      </c>
      <c r="AI256" s="132">
        <v>0.4</v>
      </c>
      <c r="AJ256" s="132">
        <v>0</v>
      </c>
      <c r="AK256" s="132">
        <v>0</v>
      </c>
      <c r="AL256" s="132">
        <v>8.6</v>
      </c>
      <c r="AM256" s="133">
        <v>0</v>
      </c>
      <c r="AN256" s="132">
        <v>0</v>
      </c>
      <c r="AO256" s="132">
        <v>0</v>
      </c>
      <c r="AP256" s="132">
        <v>0</v>
      </c>
      <c r="AQ256" s="132">
        <v>1</v>
      </c>
      <c r="AR256" s="132">
        <v>4</v>
      </c>
      <c r="AS256" s="133">
        <v>0</v>
      </c>
      <c r="AT256" s="133">
        <v>0</v>
      </c>
      <c r="AU256" s="133">
        <v>0</v>
      </c>
      <c r="AV256" s="132">
        <v>0</v>
      </c>
      <c r="AW256" s="133">
        <v>0</v>
      </c>
      <c r="AX256" s="132">
        <v>21.36</v>
      </c>
      <c r="AY256" s="132">
        <v>0</v>
      </c>
      <c r="AZ256" s="132">
        <v>0</v>
      </c>
      <c r="BA256" s="132">
        <v>38.96</v>
      </c>
      <c r="BB256" s="132">
        <v>0.72</v>
      </c>
      <c r="BC256" s="132">
        <v>24.42</v>
      </c>
      <c r="BD256" s="125">
        <v>0</v>
      </c>
      <c r="BE256" s="125">
        <v>0</v>
      </c>
      <c r="BF256" s="125">
        <v>0</v>
      </c>
      <c r="BG256" s="125">
        <v>0</v>
      </c>
      <c r="BH256" s="125">
        <v>0</v>
      </c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  <c r="BR256" s="125">
        <v>69</v>
      </c>
      <c r="BS256" s="125">
        <f t="shared" si="40"/>
        <v>494.59</v>
      </c>
    </row>
    <row r="257" spans="1:71" s="115" customFormat="1" ht="17.25" customHeight="1">
      <c r="A257" s="123" t="s">
        <v>400</v>
      </c>
      <c r="B257" s="123" t="s">
        <v>157</v>
      </c>
      <c r="C257" s="123" t="s">
        <v>148</v>
      </c>
      <c r="D257" s="124" t="s">
        <v>411</v>
      </c>
      <c r="E257" s="125">
        <v>738.22</v>
      </c>
      <c r="F257" s="125">
        <v>653.34</v>
      </c>
      <c r="G257" s="125">
        <v>387.08</v>
      </c>
      <c r="H257" s="125">
        <v>4.5</v>
      </c>
      <c r="I257" s="125">
        <v>4.5</v>
      </c>
      <c r="J257" s="125">
        <v>0</v>
      </c>
      <c r="K257" s="125">
        <v>0</v>
      </c>
      <c r="L257" s="125">
        <v>0</v>
      </c>
      <c r="M257" s="125">
        <v>32.26</v>
      </c>
      <c r="N257" s="125">
        <v>0</v>
      </c>
      <c r="O257" s="125">
        <v>229.5</v>
      </c>
      <c r="P257" s="125">
        <v>0</v>
      </c>
      <c r="Q257" s="125">
        <v>0</v>
      </c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400</v>
      </c>
      <c r="Y257" s="123" t="s">
        <v>157</v>
      </c>
      <c r="Z257" s="123" t="s">
        <v>148</v>
      </c>
      <c r="AA257" s="124" t="s">
        <v>411</v>
      </c>
      <c r="AB257" s="123">
        <v>84.88</v>
      </c>
      <c r="AC257" s="131">
        <v>27</v>
      </c>
      <c r="AD257" s="132">
        <v>3</v>
      </c>
      <c r="AE257" s="133">
        <v>0</v>
      </c>
      <c r="AF257" s="133">
        <v>0</v>
      </c>
      <c r="AG257" s="132">
        <v>3.5</v>
      </c>
      <c r="AH257" s="132">
        <v>6</v>
      </c>
      <c r="AI257" s="132">
        <v>2</v>
      </c>
      <c r="AJ257" s="132">
        <v>0</v>
      </c>
      <c r="AK257" s="132">
        <v>0</v>
      </c>
      <c r="AL257" s="132">
        <v>4</v>
      </c>
      <c r="AM257" s="133">
        <v>0</v>
      </c>
      <c r="AN257" s="132">
        <v>12</v>
      </c>
      <c r="AO257" s="132">
        <v>0</v>
      </c>
      <c r="AP257" s="132">
        <v>0.5</v>
      </c>
      <c r="AQ257" s="132">
        <v>3</v>
      </c>
      <c r="AR257" s="132">
        <v>1.2</v>
      </c>
      <c r="AS257" s="133">
        <v>0</v>
      </c>
      <c r="AT257" s="133">
        <v>0</v>
      </c>
      <c r="AU257" s="133">
        <v>1</v>
      </c>
      <c r="AV257" s="132">
        <v>3.5</v>
      </c>
      <c r="AW257" s="133">
        <v>0</v>
      </c>
      <c r="AX257" s="132">
        <v>4</v>
      </c>
      <c r="AY257" s="132">
        <v>3</v>
      </c>
      <c r="AZ257" s="132">
        <v>3</v>
      </c>
      <c r="BA257" s="132">
        <v>2</v>
      </c>
      <c r="BB257" s="132">
        <v>0</v>
      </c>
      <c r="BC257" s="132">
        <v>6.18</v>
      </c>
      <c r="BD257" s="125">
        <v>0</v>
      </c>
      <c r="BE257" s="125">
        <v>0</v>
      </c>
      <c r="BF257" s="125">
        <v>0</v>
      </c>
      <c r="BG257" s="125">
        <v>0</v>
      </c>
      <c r="BH257" s="125">
        <v>0</v>
      </c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  <c r="BR257" s="125">
        <v>86</v>
      </c>
      <c r="BS257" s="125">
        <f t="shared" si="40"/>
        <v>824.22</v>
      </c>
    </row>
    <row r="258" spans="1:71" s="115" customFormat="1" ht="17.25" customHeight="1">
      <c r="A258" s="123" t="s">
        <v>400</v>
      </c>
      <c r="B258" s="123" t="s">
        <v>157</v>
      </c>
      <c r="C258" s="123" t="s">
        <v>166</v>
      </c>
      <c r="D258" s="124" t="s">
        <v>412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  <c r="J258" s="125">
        <v>0</v>
      </c>
      <c r="K258" s="125">
        <v>0</v>
      </c>
      <c r="L258" s="125">
        <v>0</v>
      </c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 t="s">
        <v>400</v>
      </c>
      <c r="Y258" s="123" t="s">
        <v>157</v>
      </c>
      <c r="Z258" s="123" t="s">
        <v>166</v>
      </c>
      <c r="AA258" s="124" t="s">
        <v>412</v>
      </c>
      <c r="AB258" s="123">
        <v>0</v>
      </c>
      <c r="AC258" s="125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5">
        <v>0</v>
      </c>
      <c r="BE258" s="125">
        <v>0</v>
      </c>
      <c r="BF258" s="125">
        <v>0</v>
      </c>
      <c r="BG258" s="125">
        <v>0</v>
      </c>
      <c r="BH258" s="125">
        <v>0</v>
      </c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  <c r="BR258" s="125">
        <v>45</v>
      </c>
      <c r="BS258" s="125">
        <f t="shared" si="40"/>
        <v>45</v>
      </c>
    </row>
    <row r="259" spans="1:71" s="115" customFormat="1" ht="17.25" customHeight="1">
      <c r="A259" s="123" t="s">
        <v>400</v>
      </c>
      <c r="B259" s="123" t="s">
        <v>157</v>
      </c>
      <c r="C259" s="123" t="s">
        <v>151</v>
      </c>
      <c r="D259" s="124" t="s">
        <v>413</v>
      </c>
      <c r="E259" s="125">
        <v>0</v>
      </c>
      <c r="F259" s="125">
        <v>0</v>
      </c>
      <c r="G259" s="125">
        <v>0</v>
      </c>
      <c r="H259" s="125">
        <v>0</v>
      </c>
      <c r="I259" s="125">
        <v>0</v>
      </c>
      <c r="J259" s="125">
        <v>0</v>
      </c>
      <c r="K259" s="125">
        <v>0</v>
      </c>
      <c r="L259" s="125">
        <v>0</v>
      </c>
      <c r="M259" s="125">
        <v>0</v>
      </c>
      <c r="N259" s="125">
        <v>0</v>
      </c>
      <c r="O259" s="125">
        <v>0</v>
      </c>
      <c r="P259" s="125">
        <v>0</v>
      </c>
      <c r="Q259" s="125">
        <v>0</v>
      </c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400</v>
      </c>
      <c r="Y259" s="123" t="s">
        <v>157</v>
      </c>
      <c r="Z259" s="123" t="s">
        <v>151</v>
      </c>
      <c r="AA259" s="124" t="s">
        <v>413</v>
      </c>
      <c r="AB259" s="123">
        <v>0</v>
      </c>
      <c r="AC259" s="125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5">
        <v>0</v>
      </c>
      <c r="BE259" s="125">
        <v>0</v>
      </c>
      <c r="BF259" s="125">
        <v>0</v>
      </c>
      <c r="BG259" s="125">
        <v>0</v>
      </c>
      <c r="BH259" s="125">
        <v>0</v>
      </c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  <c r="BR259" s="125">
        <v>554.80999999999995</v>
      </c>
      <c r="BS259" s="125">
        <f t="shared" si="40"/>
        <v>554.80999999999995</v>
      </c>
    </row>
    <row r="260" spans="1:71" s="115" customFormat="1" ht="17.25" customHeight="1">
      <c r="A260" s="123" t="s">
        <v>400</v>
      </c>
      <c r="B260" s="123" t="s">
        <v>157</v>
      </c>
      <c r="C260" s="123" t="s">
        <v>302</v>
      </c>
      <c r="D260" s="124" t="s">
        <v>414</v>
      </c>
      <c r="E260" s="125">
        <v>0</v>
      </c>
      <c r="F260" s="125">
        <v>0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 t="s">
        <v>400</v>
      </c>
      <c r="Y260" s="123" t="s">
        <v>157</v>
      </c>
      <c r="Z260" s="123" t="s">
        <v>302</v>
      </c>
      <c r="AA260" s="124" t="s">
        <v>414</v>
      </c>
      <c r="AB260" s="123">
        <v>0</v>
      </c>
      <c r="AC260" s="125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5">
        <v>0</v>
      </c>
      <c r="BE260" s="125">
        <v>0</v>
      </c>
      <c r="BF260" s="125">
        <v>0</v>
      </c>
      <c r="BG260" s="125">
        <v>0</v>
      </c>
      <c r="BH260" s="125">
        <v>0</v>
      </c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  <c r="BR260" s="125">
        <v>170.14</v>
      </c>
      <c r="BS260" s="125">
        <f t="shared" si="40"/>
        <v>170.14</v>
      </c>
    </row>
    <row r="261" spans="1:71" s="115" customFormat="1" ht="17.25" customHeight="1">
      <c r="A261" s="123" t="s">
        <v>400</v>
      </c>
      <c r="B261" s="123" t="s">
        <v>157</v>
      </c>
      <c r="C261" s="123" t="s">
        <v>153</v>
      </c>
      <c r="D261" s="124" t="s">
        <v>415</v>
      </c>
      <c r="E261" s="125">
        <v>0</v>
      </c>
      <c r="F261" s="125">
        <v>0</v>
      </c>
      <c r="G261" s="125">
        <v>0</v>
      </c>
      <c r="H261" s="125"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400</v>
      </c>
      <c r="Y261" s="123" t="s">
        <v>157</v>
      </c>
      <c r="Z261" s="123" t="s">
        <v>153</v>
      </c>
      <c r="AA261" s="124" t="s">
        <v>415</v>
      </c>
      <c r="AB261" s="123">
        <v>0</v>
      </c>
      <c r="AC261" s="125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5">
        <v>0</v>
      </c>
      <c r="BE261" s="125">
        <v>0</v>
      </c>
      <c r="BF261" s="125">
        <v>0</v>
      </c>
      <c r="BG261" s="125">
        <v>0</v>
      </c>
      <c r="BH261" s="125">
        <v>0</v>
      </c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  <c r="BR261" s="125">
        <v>0</v>
      </c>
      <c r="BS261" s="125">
        <f t="shared" si="40"/>
        <v>0</v>
      </c>
    </row>
    <row r="262" spans="1:71" s="115" customFormat="1" ht="17.25" customHeight="1">
      <c r="A262" s="123"/>
      <c r="B262" s="123" t="s">
        <v>166</v>
      </c>
      <c r="C262" s="123"/>
      <c r="D262" s="124" t="s">
        <v>416</v>
      </c>
      <c r="E262" s="125">
        <v>0</v>
      </c>
      <c r="F262" s="125">
        <v>0</v>
      </c>
      <c r="G262" s="125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/>
      <c r="Y262" s="123" t="s">
        <v>166</v>
      </c>
      <c r="Z262" s="123"/>
      <c r="AA262" s="124" t="s">
        <v>416</v>
      </c>
      <c r="AB262" s="123">
        <v>0</v>
      </c>
      <c r="AC262" s="125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5">
        <v>0</v>
      </c>
      <c r="BE262" s="125">
        <v>0</v>
      </c>
      <c r="BF262" s="125">
        <v>0</v>
      </c>
      <c r="BG262" s="125">
        <v>0</v>
      </c>
      <c r="BH262" s="125">
        <v>0</v>
      </c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  <c r="BR262" s="125">
        <v>0</v>
      </c>
      <c r="BS262" s="125">
        <f t="shared" si="40"/>
        <v>0</v>
      </c>
    </row>
    <row r="263" spans="1:71" s="115" customFormat="1" ht="17.25" customHeight="1">
      <c r="A263" s="123" t="s">
        <v>400</v>
      </c>
      <c r="B263" s="123" t="s">
        <v>168</v>
      </c>
      <c r="C263" s="123" t="s">
        <v>137</v>
      </c>
      <c r="D263" s="124" t="s">
        <v>417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3" t="s">
        <v>400</v>
      </c>
      <c r="Y263" s="123" t="s">
        <v>168</v>
      </c>
      <c r="Z263" s="123" t="s">
        <v>137</v>
      </c>
      <c r="AA263" s="124" t="s">
        <v>417</v>
      </c>
      <c r="AB263" s="123">
        <v>0</v>
      </c>
      <c r="AC263" s="125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5">
        <v>0</v>
      </c>
      <c r="BE263" s="125">
        <v>0</v>
      </c>
      <c r="BF263" s="125">
        <v>0</v>
      </c>
      <c r="BG263" s="125">
        <v>0</v>
      </c>
      <c r="BH263" s="125">
        <v>0</v>
      </c>
      <c r="BI263" s="125">
        <v>0</v>
      </c>
      <c r="BJ263" s="125">
        <v>0</v>
      </c>
      <c r="BK263" s="125">
        <v>0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  <c r="BR263" s="125">
        <v>0</v>
      </c>
      <c r="BS263" s="125">
        <f t="shared" si="40"/>
        <v>0</v>
      </c>
    </row>
    <row r="264" spans="1:71" s="115" customFormat="1" ht="17.25" customHeight="1">
      <c r="A264" s="123"/>
      <c r="B264" s="123" t="s">
        <v>163</v>
      </c>
      <c r="C264" s="123"/>
      <c r="D264" s="124" t="s">
        <v>418</v>
      </c>
      <c r="E264" s="125">
        <v>0</v>
      </c>
      <c r="F264" s="125">
        <v>0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3"/>
      <c r="Y264" s="123" t="s">
        <v>163</v>
      </c>
      <c r="Z264" s="123"/>
      <c r="AA264" s="124" t="s">
        <v>418</v>
      </c>
      <c r="AB264" s="123">
        <v>0</v>
      </c>
      <c r="AC264" s="125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5">
        <v>0</v>
      </c>
      <c r="BE264" s="125">
        <v>0</v>
      </c>
      <c r="BF264" s="125">
        <v>0</v>
      </c>
      <c r="BG264" s="125">
        <v>0</v>
      </c>
      <c r="BH264" s="125">
        <v>0</v>
      </c>
      <c r="BI264" s="125">
        <v>0</v>
      </c>
      <c r="BJ264" s="125">
        <v>0</v>
      </c>
      <c r="BK264" s="125">
        <v>0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  <c r="BR264" s="125">
        <v>2526.4</v>
      </c>
      <c r="BS264" s="125">
        <f t="shared" ref="BS264:BS327" si="46">BR264+E264</f>
        <v>2526.4</v>
      </c>
    </row>
    <row r="265" spans="1:71" s="115" customFormat="1" ht="17.25" customHeight="1">
      <c r="A265" s="123" t="s">
        <v>400</v>
      </c>
      <c r="B265" s="123" t="s">
        <v>171</v>
      </c>
      <c r="C265" s="123" t="s">
        <v>239</v>
      </c>
      <c r="D265" s="124" t="s">
        <v>419</v>
      </c>
      <c r="E265" s="125">
        <v>0</v>
      </c>
      <c r="F265" s="125">
        <v>0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 t="s">
        <v>400</v>
      </c>
      <c r="Y265" s="123" t="s">
        <v>171</v>
      </c>
      <c r="Z265" s="123" t="s">
        <v>239</v>
      </c>
      <c r="AA265" s="124" t="s">
        <v>419</v>
      </c>
      <c r="AB265" s="123">
        <v>0</v>
      </c>
      <c r="AC265" s="125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5">
        <v>0</v>
      </c>
      <c r="BE265" s="125">
        <v>0</v>
      </c>
      <c r="BF265" s="125">
        <v>0</v>
      </c>
      <c r="BG265" s="125">
        <v>0</v>
      </c>
      <c r="BH265" s="125">
        <v>0</v>
      </c>
      <c r="BI265" s="125">
        <v>0</v>
      </c>
      <c r="BJ265" s="125">
        <v>0</v>
      </c>
      <c r="BK265" s="125">
        <v>0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  <c r="BR265" s="125">
        <v>0</v>
      </c>
      <c r="BS265" s="125">
        <f t="shared" si="46"/>
        <v>0</v>
      </c>
    </row>
    <row r="266" spans="1:71" s="115" customFormat="1" ht="17.25" customHeight="1">
      <c r="A266" s="123" t="s">
        <v>400</v>
      </c>
      <c r="B266" s="123" t="s">
        <v>171</v>
      </c>
      <c r="C266" s="123" t="s">
        <v>420</v>
      </c>
      <c r="D266" s="124" t="s">
        <v>421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0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400</v>
      </c>
      <c r="Y266" s="123" t="s">
        <v>171</v>
      </c>
      <c r="Z266" s="123" t="s">
        <v>420</v>
      </c>
      <c r="AA266" s="124" t="s">
        <v>421</v>
      </c>
      <c r="AB266" s="123">
        <v>0</v>
      </c>
      <c r="AC266" s="125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5">
        <v>0</v>
      </c>
      <c r="BE266" s="125">
        <v>0</v>
      </c>
      <c r="BF266" s="125">
        <v>0</v>
      </c>
      <c r="BG266" s="125">
        <v>0</v>
      </c>
      <c r="BH266" s="125">
        <v>0</v>
      </c>
      <c r="BI266" s="125">
        <v>0</v>
      </c>
      <c r="BJ266" s="125">
        <v>0</v>
      </c>
      <c r="BK266" s="125">
        <v>0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  <c r="BR266" s="125">
        <v>1136.4000000000001</v>
      </c>
      <c r="BS266" s="125">
        <f t="shared" si="46"/>
        <v>1136.4000000000001</v>
      </c>
    </row>
    <row r="267" spans="1:71" s="115" customFormat="1" ht="17.25" customHeight="1">
      <c r="A267" s="123" t="s">
        <v>400</v>
      </c>
      <c r="B267" s="123" t="s">
        <v>171</v>
      </c>
      <c r="C267" s="123" t="s">
        <v>153</v>
      </c>
      <c r="D267" s="124" t="s">
        <v>422</v>
      </c>
      <c r="E267" s="125">
        <v>0</v>
      </c>
      <c r="F267" s="125">
        <v>0</v>
      </c>
      <c r="G267" s="125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 t="s">
        <v>400</v>
      </c>
      <c r="Y267" s="123" t="s">
        <v>171</v>
      </c>
      <c r="Z267" s="123" t="s">
        <v>153</v>
      </c>
      <c r="AA267" s="124" t="s">
        <v>422</v>
      </c>
      <c r="AB267" s="123">
        <v>0</v>
      </c>
      <c r="AC267" s="125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5">
        <v>0</v>
      </c>
      <c r="BE267" s="125">
        <v>0</v>
      </c>
      <c r="BF267" s="125">
        <v>0</v>
      </c>
      <c r="BG267" s="125">
        <v>0</v>
      </c>
      <c r="BH267" s="125">
        <v>0</v>
      </c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  <c r="BR267" s="125">
        <v>1390</v>
      </c>
      <c r="BS267" s="125">
        <f t="shared" si="46"/>
        <v>1390</v>
      </c>
    </row>
    <row r="268" spans="1:71" s="115" customFormat="1" ht="17.25" customHeight="1">
      <c r="A268" s="123"/>
      <c r="B268" s="123" t="s">
        <v>178</v>
      </c>
      <c r="C268" s="123"/>
      <c r="D268" s="124" t="s">
        <v>423</v>
      </c>
      <c r="E268" s="125">
        <v>5215.76</v>
      </c>
      <c r="F268" s="125">
        <v>5215.76</v>
      </c>
      <c r="G268" s="125">
        <v>0</v>
      </c>
      <c r="H268" s="125"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>
        <v>0</v>
      </c>
      <c r="R268" s="125">
        <v>5215.76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/>
      <c r="Y268" s="123" t="s">
        <v>178</v>
      </c>
      <c r="Z268" s="123"/>
      <c r="AA268" s="124" t="s">
        <v>423</v>
      </c>
      <c r="AB268" s="123">
        <v>0</v>
      </c>
      <c r="AC268" s="125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5">
        <v>0</v>
      </c>
      <c r="BE268" s="125">
        <v>0</v>
      </c>
      <c r="BF268" s="125">
        <v>0</v>
      </c>
      <c r="BG268" s="125">
        <v>0</v>
      </c>
      <c r="BH268" s="125">
        <v>0</v>
      </c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  <c r="BR268" s="125">
        <v>8</v>
      </c>
      <c r="BS268" s="125">
        <f t="shared" si="46"/>
        <v>5223.76</v>
      </c>
    </row>
    <row r="269" spans="1:71" s="115" customFormat="1" ht="17.25" customHeight="1">
      <c r="A269" s="123" t="s">
        <v>400</v>
      </c>
      <c r="B269" s="123" t="s">
        <v>180</v>
      </c>
      <c r="C269" s="123" t="s">
        <v>137</v>
      </c>
      <c r="D269" s="124" t="s">
        <v>424</v>
      </c>
      <c r="E269" s="125">
        <v>1794.66</v>
      </c>
      <c r="F269" s="125">
        <v>1794.66</v>
      </c>
      <c r="G269" s="125">
        <v>0</v>
      </c>
      <c r="H269" s="125">
        <v>0</v>
      </c>
      <c r="I269" s="125">
        <v>0</v>
      </c>
      <c r="J269" s="125">
        <v>0</v>
      </c>
      <c r="K269" s="125">
        <v>0</v>
      </c>
      <c r="L269" s="125">
        <v>0</v>
      </c>
      <c r="M269" s="125">
        <v>0</v>
      </c>
      <c r="N269" s="125">
        <v>0</v>
      </c>
      <c r="O269" s="125">
        <v>0</v>
      </c>
      <c r="P269" s="125">
        <v>0</v>
      </c>
      <c r="Q269" s="125">
        <v>0</v>
      </c>
      <c r="R269" s="125">
        <v>1794.66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3" t="s">
        <v>400</v>
      </c>
      <c r="Y269" s="123" t="s">
        <v>180</v>
      </c>
      <c r="Z269" s="123" t="s">
        <v>137</v>
      </c>
      <c r="AA269" s="124" t="s">
        <v>424</v>
      </c>
      <c r="AB269" s="123">
        <v>0</v>
      </c>
      <c r="AC269" s="125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5">
        <v>0</v>
      </c>
      <c r="BE269" s="125">
        <v>0</v>
      </c>
      <c r="BF269" s="125">
        <v>0</v>
      </c>
      <c r="BG269" s="125">
        <v>0</v>
      </c>
      <c r="BH269" s="125">
        <v>0</v>
      </c>
      <c r="BI269" s="125">
        <v>0</v>
      </c>
      <c r="BJ269" s="125">
        <v>0</v>
      </c>
      <c r="BK269" s="125">
        <v>0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>
        <v>0</v>
      </c>
      <c r="BR269" s="125">
        <v>8</v>
      </c>
      <c r="BS269" s="125">
        <f t="shared" si="46"/>
        <v>1802.66</v>
      </c>
    </row>
    <row r="270" spans="1:71" s="115" customFormat="1" ht="17.25" customHeight="1">
      <c r="A270" s="123" t="s">
        <v>400</v>
      </c>
      <c r="B270" s="123" t="s">
        <v>180</v>
      </c>
      <c r="C270" s="123" t="s">
        <v>144</v>
      </c>
      <c r="D270" s="124" t="s">
        <v>425</v>
      </c>
      <c r="E270" s="125">
        <v>3421.1</v>
      </c>
      <c r="F270" s="125">
        <v>3421.1</v>
      </c>
      <c r="G270" s="125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0</v>
      </c>
      <c r="Q270" s="125">
        <v>0</v>
      </c>
      <c r="R270" s="125">
        <v>3421.1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 t="s">
        <v>400</v>
      </c>
      <c r="Y270" s="123" t="s">
        <v>180</v>
      </c>
      <c r="Z270" s="123" t="s">
        <v>144</v>
      </c>
      <c r="AA270" s="124" t="s">
        <v>425</v>
      </c>
      <c r="AB270" s="123">
        <v>0</v>
      </c>
      <c r="AC270" s="125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5">
        <v>0</v>
      </c>
      <c r="BE270" s="125">
        <v>0</v>
      </c>
      <c r="BF270" s="125">
        <v>0</v>
      </c>
      <c r="BG270" s="125">
        <v>0</v>
      </c>
      <c r="BH270" s="125">
        <v>0</v>
      </c>
      <c r="BI270" s="125">
        <v>0</v>
      </c>
      <c r="BJ270" s="125">
        <v>0</v>
      </c>
      <c r="BK270" s="125">
        <v>0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  <c r="BR270" s="125">
        <v>0</v>
      </c>
      <c r="BS270" s="125">
        <f t="shared" si="46"/>
        <v>3421.1</v>
      </c>
    </row>
    <row r="271" spans="1:71" s="115" customFormat="1" ht="17.25" customHeight="1">
      <c r="A271" s="123"/>
      <c r="B271" s="123" t="s">
        <v>235</v>
      </c>
      <c r="C271" s="123"/>
      <c r="D271" s="124" t="s">
        <v>426</v>
      </c>
      <c r="E271" s="125">
        <v>4503.3</v>
      </c>
      <c r="F271" s="125">
        <v>1303.3</v>
      </c>
      <c r="G271" s="125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0</v>
      </c>
      <c r="O271" s="125">
        <v>0</v>
      </c>
      <c r="P271" s="125">
        <v>0</v>
      </c>
      <c r="Q271" s="125">
        <v>0</v>
      </c>
      <c r="R271" s="125">
        <v>1303.3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/>
      <c r="Y271" s="123" t="s">
        <v>235</v>
      </c>
      <c r="Z271" s="123"/>
      <c r="AA271" s="124" t="s">
        <v>426</v>
      </c>
      <c r="AB271" s="123">
        <v>0</v>
      </c>
      <c r="AC271" s="125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5">
        <v>3200</v>
      </c>
      <c r="BE271" s="125">
        <v>0</v>
      </c>
      <c r="BF271" s="125">
        <v>0</v>
      </c>
      <c r="BG271" s="125">
        <v>0</v>
      </c>
      <c r="BH271" s="125">
        <v>0</v>
      </c>
      <c r="BI271" s="125">
        <v>0</v>
      </c>
      <c r="BJ271" s="125">
        <v>0</v>
      </c>
      <c r="BK271" s="125">
        <v>0</v>
      </c>
      <c r="BL271" s="125">
        <v>3200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  <c r="BR271" s="125">
        <v>0</v>
      </c>
      <c r="BS271" s="125">
        <f t="shared" si="46"/>
        <v>4503.3</v>
      </c>
    </row>
    <row r="272" spans="1:71" s="115" customFormat="1" ht="17.25" customHeight="1">
      <c r="A272" s="123" t="s">
        <v>400</v>
      </c>
      <c r="B272" s="123" t="s">
        <v>427</v>
      </c>
      <c r="C272" s="123" t="s">
        <v>144</v>
      </c>
      <c r="D272" s="124" t="s">
        <v>428</v>
      </c>
      <c r="E272" s="125">
        <v>3200</v>
      </c>
      <c r="F272" s="125">
        <v>0</v>
      </c>
      <c r="G272" s="125">
        <v>0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400</v>
      </c>
      <c r="Y272" s="123" t="s">
        <v>427</v>
      </c>
      <c r="Z272" s="123" t="s">
        <v>144</v>
      </c>
      <c r="AA272" s="124" t="s">
        <v>428</v>
      </c>
      <c r="AB272" s="123">
        <v>0</v>
      </c>
      <c r="AC272" s="125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5">
        <v>3200</v>
      </c>
      <c r="BE272" s="125">
        <v>0</v>
      </c>
      <c r="BF272" s="125">
        <v>0</v>
      </c>
      <c r="BG272" s="125">
        <v>0</v>
      </c>
      <c r="BH272" s="125">
        <v>0</v>
      </c>
      <c r="BI272" s="125">
        <v>0</v>
      </c>
      <c r="BJ272" s="125">
        <v>0</v>
      </c>
      <c r="BK272" s="125">
        <v>0</v>
      </c>
      <c r="BL272" s="125">
        <v>3200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  <c r="BR272" s="125">
        <v>0</v>
      </c>
      <c r="BS272" s="125">
        <f t="shared" si="46"/>
        <v>3200</v>
      </c>
    </row>
    <row r="273" spans="1:71" s="115" customFormat="1" ht="17.25" customHeight="1">
      <c r="A273" s="123" t="s">
        <v>400</v>
      </c>
      <c r="B273" s="123" t="s">
        <v>427</v>
      </c>
      <c r="C273" s="123" t="s">
        <v>153</v>
      </c>
      <c r="D273" s="124" t="s">
        <v>429</v>
      </c>
      <c r="E273" s="125">
        <v>1303.3</v>
      </c>
      <c r="F273" s="125">
        <v>1303.3</v>
      </c>
      <c r="G273" s="125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1303.3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400</v>
      </c>
      <c r="Y273" s="123" t="s">
        <v>427</v>
      </c>
      <c r="Z273" s="123" t="s">
        <v>153</v>
      </c>
      <c r="AA273" s="124" t="s">
        <v>429</v>
      </c>
      <c r="AB273" s="123">
        <v>0</v>
      </c>
      <c r="AC273" s="125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5">
        <v>0</v>
      </c>
      <c r="BE273" s="125">
        <v>0</v>
      </c>
      <c r="BF273" s="125">
        <v>0</v>
      </c>
      <c r="BG273" s="125">
        <v>0</v>
      </c>
      <c r="BH273" s="125">
        <v>0</v>
      </c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  <c r="BR273" s="125">
        <v>0</v>
      </c>
      <c r="BS273" s="125">
        <f t="shared" si="46"/>
        <v>1303.3</v>
      </c>
    </row>
    <row r="274" spans="1:71" s="115" customFormat="1" ht="17.25" customHeight="1">
      <c r="A274" s="123"/>
      <c r="B274" s="123" t="s">
        <v>181</v>
      </c>
      <c r="C274" s="123"/>
      <c r="D274" s="124" t="s">
        <v>430</v>
      </c>
      <c r="E274" s="125">
        <v>3000</v>
      </c>
      <c r="F274" s="125">
        <v>0</v>
      </c>
      <c r="G274" s="125">
        <v>0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/>
      <c r="Y274" s="123" t="s">
        <v>181</v>
      </c>
      <c r="Z274" s="123"/>
      <c r="AA274" s="124" t="s">
        <v>430</v>
      </c>
      <c r="AB274" s="123">
        <v>0</v>
      </c>
      <c r="AC274" s="125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5">
        <v>3000</v>
      </c>
      <c r="BE274" s="125">
        <v>0</v>
      </c>
      <c r="BF274" s="125">
        <v>0</v>
      </c>
      <c r="BG274" s="125">
        <v>0</v>
      </c>
      <c r="BH274" s="125">
        <v>0</v>
      </c>
      <c r="BI274" s="125">
        <v>0</v>
      </c>
      <c r="BJ274" s="125">
        <v>0</v>
      </c>
      <c r="BK274" s="125">
        <v>0</v>
      </c>
      <c r="BL274" s="125">
        <v>3000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  <c r="BR274" s="125">
        <v>0</v>
      </c>
      <c r="BS274" s="125">
        <f t="shared" si="46"/>
        <v>3000</v>
      </c>
    </row>
    <row r="275" spans="1:71" s="115" customFormat="1" ht="17.25" customHeight="1">
      <c r="A275" s="123" t="s">
        <v>400</v>
      </c>
      <c r="B275" s="123" t="s">
        <v>183</v>
      </c>
      <c r="C275" s="123" t="s">
        <v>137</v>
      </c>
      <c r="D275" s="124" t="s">
        <v>431</v>
      </c>
      <c r="E275" s="125">
        <v>3000</v>
      </c>
      <c r="F275" s="125">
        <v>0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400</v>
      </c>
      <c r="Y275" s="123" t="s">
        <v>183</v>
      </c>
      <c r="Z275" s="123" t="s">
        <v>137</v>
      </c>
      <c r="AA275" s="124" t="s">
        <v>431</v>
      </c>
      <c r="AB275" s="123">
        <v>0</v>
      </c>
      <c r="AC275" s="125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5">
        <v>3000</v>
      </c>
      <c r="BE275" s="125">
        <v>0</v>
      </c>
      <c r="BF275" s="125">
        <v>0</v>
      </c>
      <c r="BG275" s="125">
        <v>0</v>
      </c>
      <c r="BH275" s="125">
        <v>0</v>
      </c>
      <c r="BI275" s="125">
        <v>0</v>
      </c>
      <c r="BJ275" s="125">
        <v>0</v>
      </c>
      <c r="BK275" s="125">
        <v>0</v>
      </c>
      <c r="BL275" s="125">
        <v>3000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  <c r="BR275" s="125">
        <v>0</v>
      </c>
      <c r="BS275" s="125">
        <f t="shared" si="46"/>
        <v>3000</v>
      </c>
    </row>
    <row r="276" spans="1:71" s="115" customFormat="1" ht="17.25" customHeight="1">
      <c r="A276" s="123" t="s">
        <v>400</v>
      </c>
      <c r="B276" s="123" t="s">
        <v>183</v>
      </c>
      <c r="C276" s="123" t="s">
        <v>144</v>
      </c>
      <c r="D276" s="124" t="s">
        <v>432</v>
      </c>
      <c r="E276" s="125">
        <v>0</v>
      </c>
      <c r="F276" s="125">
        <v>0</v>
      </c>
      <c r="G276" s="125">
        <v>0</v>
      </c>
      <c r="H276" s="125"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400</v>
      </c>
      <c r="Y276" s="123" t="s">
        <v>183</v>
      </c>
      <c r="Z276" s="123" t="s">
        <v>144</v>
      </c>
      <c r="AA276" s="124" t="s">
        <v>432</v>
      </c>
      <c r="AB276" s="123">
        <v>0</v>
      </c>
      <c r="AC276" s="125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5">
        <v>0</v>
      </c>
      <c r="BE276" s="125">
        <v>0</v>
      </c>
      <c r="BF276" s="125">
        <v>0</v>
      </c>
      <c r="BG276" s="125">
        <v>0</v>
      </c>
      <c r="BH276" s="125">
        <v>0</v>
      </c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  <c r="BR276" s="125">
        <v>0</v>
      </c>
      <c r="BS276" s="125">
        <f t="shared" si="46"/>
        <v>0</v>
      </c>
    </row>
    <row r="277" spans="1:71" s="115" customFormat="1" ht="17.25" customHeight="1">
      <c r="A277" s="123" t="s">
        <v>400</v>
      </c>
      <c r="B277" s="123" t="s">
        <v>183</v>
      </c>
      <c r="C277" s="123" t="s">
        <v>153</v>
      </c>
      <c r="D277" s="124" t="s">
        <v>433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>
        <v>0</v>
      </c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400</v>
      </c>
      <c r="Y277" s="123" t="s">
        <v>183</v>
      </c>
      <c r="Z277" s="123" t="s">
        <v>153</v>
      </c>
      <c r="AA277" s="124" t="s">
        <v>433</v>
      </c>
      <c r="AB277" s="123">
        <v>0</v>
      </c>
      <c r="AC277" s="125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5">
        <v>0</v>
      </c>
      <c r="BE277" s="125">
        <v>0</v>
      </c>
      <c r="BF277" s="125">
        <v>0</v>
      </c>
      <c r="BG277" s="125">
        <v>0</v>
      </c>
      <c r="BH277" s="125">
        <v>0</v>
      </c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  <c r="BR277" s="125">
        <v>0</v>
      </c>
      <c r="BS277" s="125">
        <f t="shared" si="46"/>
        <v>0</v>
      </c>
    </row>
    <row r="278" spans="1:71" s="115" customFormat="1" ht="17.25" customHeight="1">
      <c r="A278" s="123"/>
      <c r="B278" s="123" t="s">
        <v>187</v>
      </c>
      <c r="C278" s="123"/>
      <c r="D278" s="124" t="s">
        <v>434</v>
      </c>
      <c r="E278" s="125">
        <v>0</v>
      </c>
      <c r="F278" s="125">
        <v>0</v>
      </c>
      <c r="G278" s="125">
        <v>0</v>
      </c>
      <c r="H278" s="125"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>
        <v>0</v>
      </c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/>
      <c r="Y278" s="123" t="s">
        <v>187</v>
      </c>
      <c r="Z278" s="123"/>
      <c r="AA278" s="124" t="s">
        <v>434</v>
      </c>
      <c r="AB278" s="123">
        <v>0</v>
      </c>
      <c r="AC278" s="125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5">
        <v>0</v>
      </c>
      <c r="BE278" s="125">
        <v>0</v>
      </c>
      <c r="BF278" s="125">
        <v>0</v>
      </c>
      <c r="BG278" s="125">
        <v>0</v>
      </c>
      <c r="BH278" s="125">
        <v>0</v>
      </c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  <c r="BR278" s="125">
        <v>670</v>
      </c>
      <c r="BS278" s="125">
        <f t="shared" si="46"/>
        <v>670</v>
      </c>
    </row>
    <row r="279" spans="1:71" s="115" customFormat="1" ht="17.25" customHeight="1">
      <c r="A279" s="123" t="s">
        <v>400</v>
      </c>
      <c r="B279" s="123" t="s">
        <v>189</v>
      </c>
      <c r="C279" s="123" t="s">
        <v>137</v>
      </c>
      <c r="D279" s="124" t="s">
        <v>435</v>
      </c>
      <c r="E279" s="125">
        <v>0</v>
      </c>
      <c r="F279" s="125">
        <v>0</v>
      </c>
      <c r="G279" s="125">
        <v>0</v>
      </c>
      <c r="H279" s="125"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>
        <v>0</v>
      </c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400</v>
      </c>
      <c r="Y279" s="123" t="s">
        <v>189</v>
      </c>
      <c r="Z279" s="123" t="s">
        <v>137</v>
      </c>
      <c r="AA279" s="124" t="s">
        <v>435</v>
      </c>
      <c r="AB279" s="123">
        <v>0</v>
      </c>
      <c r="AC279" s="125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5">
        <v>0</v>
      </c>
      <c r="BE279" s="125">
        <v>0</v>
      </c>
      <c r="BF279" s="125">
        <v>0</v>
      </c>
      <c r="BG279" s="125">
        <v>0</v>
      </c>
      <c r="BH279" s="125">
        <v>0</v>
      </c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  <c r="BR279" s="125">
        <v>670</v>
      </c>
      <c r="BS279" s="125">
        <f t="shared" si="46"/>
        <v>670</v>
      </c>
    </row>
    <row r="280" spans="1:71" s="115" customFormat="1" ht="17.25" customHeight="1">
      <c r="A280" s="123"/>
      <c r="B280" s="123" t="s">
        <v>237</v>
      </c>
      <c r="C280" s="123"/>
      <c r="D280" s="124" t="s">
        <v>436</v>
      </c>
      <c r="E280" s="125">
        <v>275.29000000000002</v>
      </c>
      <c r="F280" s="125">
        <v>217.11</v>
      </c>
      <c r="G280" s="125">
        <v>125.23</v>
      </c>
      <c r="H280" s="125">
        <v>72</v>
      </c>
      <c r="I280" s="125">
        <v>72</v>
      </c>
      <c r="J280" s="125">
        <v>0</v>
      </c>
      <c r="K280" s="125">
        <v>0</v>
      </c>
      <c r="L280" s="125">
        <v>0</v>
      </c>
      <c r="M280" s="125">
        <v>10.44</v>
      </c>
      <c r="N280" s="125">
        <v>0</v>
      </c>
      <c r="O280" s="125">
        <v>9.4499999999999993</v>
      </c>
      <c r="P280" s="125">
        <v>0</v>
      </c>
      <c r="Q280" s="125">
        <v>0</v>
      </c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/>
      <c r="Y280" s="123" t="s">
        <v>237</v>
      </c>
      <c r="Z280" s="123"/>
      <c r="AA280" s="124" t="s">
        <v>436</v>
      </c>
      <c r="AB280" s="123">
        <v>58.18</v>
      </c>
      <c r="AC280" s="125">
        <f>SUM(AC281:AC283)</f>
        <v>17.149999999999999</v>
      </c>
      <c r="AD280" s="125">
        <f t="shared" ref="AD280:BC280" si="47">SUM(AD281:AD283)</f>
        <v>2.0499999999999998</v>
      </c>
      <c r="AE280" s="125">
        <f t="shared" si="47"/>
        <v>0</v>
      </c>
      <c r="AF280" s="125">
        <f t="shared" si="47"/>
        <v>0</v>
      </c>
      <c r="AG280" s="125">
        <f t="shared" si="47"/>
        <v>0.85</v>
      </c>
      <c r="AH280" s="125">
        <f t="shared" si="47"/>
        <v>3.55</v>
      </c>
      <c r="AI280" s="125">
        <f t="shared" si="47"/>
        <v>0.45</v>
      </c>
      <c r="AJ280" s="125">
        <f t="shared" si="47"/>
        <v>0</v>
      </c>
      <c r="AK280" s="125">
        <f t="shared" si="47"/>
        <v>0.5</v>
      </c>
      <c r="AL280" s="125">
        <f t="shared" si="47"/>
        <v>11.05</v>
      </c>
      <c r="AM280" s="125">
        <f t="shared" si="47"/>
        <v>0</v>
      </c>
      <c r="AN280" s="125">
        <f t="shared" si="47"/>
        <v>2.0499999999999998</v>
      </c>
      <c r="AO280" s="125">
        <f t="shared" si="47"/>
        <v>1</v>
      </c>
      <c r="AP280" s="125">
        <f t="shared" si="47"/>
        <v>0.1</v>
      </c>
      <c r="AQ280" s="125">
        <f t="shared" si="47"/>
        <v>0.05</v>
      </c>
      <c r="AR280" s="125">
        <f t="shared" si="47"/>
        <v>2.1</v>
      </c>
      <c r="AS280" s="125">
        <f t="shared" si="47"/>
        <v>0.05</v>
      </c>
      <c r="AT280" s="125">
        <f t="shared" si="47"/>
        <v>0</v>
      </c>
      <c r="AU280" s="125">
        <f t="shared" si="47"/>
        <v>0</v>
      </c>
      <c r="AV280" s="125">
        <f t="shared" si="47"/>
        <v>0.05</v>
      </c>
      <c r="AW280" s="125">
        <f t="shared" si="47"/>
        <v>0</v>
      </c>
      <c r="AX280" s="125">
        <f t="shared" si="47"/>
        <v>12.1</v>
      </c>
      <c r="AY280" s="125">
        <f t="shared" si="47"/>
        <v>0.01</v>
      </c>
      <c r="AZ280" s="125">
        <f t="shared" si="47"/>
        <v>0</v>
      </c>
      <c r="BA280" s="125">
        <f t="shared" si="47"/>
        <v>3.16</v>
      </c>
      <c r="BB280" s="125">
        <f t="shared" si="47"/>
        <v>0</v>
      </c>
      <c r="BC280" s="125">
        <f t="shared" si="47"/>
        <v>1.91</v>
      </c>
      <c r="BD280" s="125">
        <v>0</v>
      </c>
      <c r="BE280" s="125">
        <v>0</v>
      </c>
      <c r="BF280" s="125">
        <v>0</v>
      </c>
      <c r="BG280" s="125">
        <v>0</v>
      </c>
      <c r="BH280" s="125">
        <v>0</v>
      </c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  <c r="BR280" s="125">
        <v>477</v>
      </c>
      <c r="BS280" s="125">
        <f t="shared" si="46"/>
        <v>752.29</v>
      </c>
    </row>
    <row r="281" spans="1:71" s="115" customFormat="1" ht="17.25" customHeight="1">
      <c r="A281" s="123" t="s">
        <v>400</v>
      </c>
      <c r="B281" s="123" t="s">
        <v>437</v>
      </c>
      <c r="C281" s="123" t="s">
        <v>137</v>
      </c>
      <c r="D281" s="124" t="s">
        <v>141</v>
      </c>
      <c r="E281" s="125">
        <v>275.29000000000002</v>
      </c>
      <c r="F281" s="125">
        <v>217.11</v>
      </c>
      <c r="G281" s="125">
        <v>125.23</v>
      </c>
      <c r="H281" s="125">
        <v>72</v>
      </c>
      <c r="I281" s="125">
        <v>72</v>
      </c>
      <c r="J281" s="125">
        <v>0</v>
      </c>
      <c r="K281" s="125">
        <v>0</v>
      </c>
      <c r="L281" s="125">
        <v>0</v>
      </c>
      <c r="M281" s="125">
        <v>10.44</v>
      </c>
      <c r="N281" s="125">
        <v>0</v>
      </c>
      <c r="O281" s="125">
        <v>9.4499999999999993</v>
      </c>
      <c r="P281" s="125">
        <v>0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400</v>
      </c>
      <c r="Y281" s="123" t="s">
        <v>437</v>
      </c>
      <c r="Z281" s="123" t="s">
        <v>137</v>
      </c>
      <c r="AA281" s="124" t="s">
        <v>141</v>
      </c>
      <c r="AB281" s="123">
        <v>58.18</v>
      </c>
      <c r="AC281" s="131">
        <v>17.149999999999999</v>
      </c>
      <c r="AD281" s="132">
        <v>2.0499999999999998</v>
      </c>
      <c r="AE281" s="133">
        <v>0</v>
      </c>
      <c r="AF281" s="133">
        <v>0</v>
      </c>
      <c r="AG281" s="132">
        <v>0.85</v>
      </c>
      <c r="AH281" s="132">
        <v>3.55</v>
      </c>
      <c r="AI281" s="132">
        <v>0.45</v>
      </c>
      <c r="AJ281" s="132">
        <v>0</v>
      </c>
      <c r="AK281" s="132">
        <v>0.5</v>
      </c>
      <c r="AL281" s="132">
        <v>11.05</v>
      </c>
      <c r="AM281" s="133">
        <v>0</v>
      </c>
      <c r="AN281" s="132">
        <v>2.0499999999999998</v>
      </c>
      <c r="AO281" s="132">
        <v>1</v>
      </c>
      <c r="AP281" s="132">
        <v>0.1</v>
      </c>
      <c r="AQ281" s="132">
        <v>0.05</v>
      </c>
      <c r="AR281" s="132">
        <v>2.1</v>
      </c>
      <c r="AS281" s="133">
        <v>0.05</v>
      </c>
      <c r="AT281" s="133">
        <v>0</v>
      </c>
      <c r="AU281" s="133">
        <v>0</v>
      </c>
      <c r="AV281" s="132">
        <v>0.05</v>
      </c>
      <c r="AW281" s="133">
        <v>0</v>
      </c>
      <c r="AX281" s="132">
        <v>12.1</v>
      </c>
      <c r="AY281" s="132">
        <v>0.01</v>
      </c>
      <c r="AZ281" s="132">
        <v>0</v>
      </c>
      <c r="BA281" s="132">
        <v>3.16</v>
      </c>
      <c r="BB281" s="132">
        <v>0</v>
      </c>
      <c r="BC281" s="132">
        <v>1.91</v>
      </c>
      <c r="BD281" s="125">
        <v>0</v>
      </c>
      <c r="BE281" s="125">
        <v>0</v>
      </c>
      <c r="BF281" s="125">
        <v>0</v>
      </c>
      <c r="BG281" s="125">
        <v>0</v>
      </c>
      <c r="BH281" s="125">
        <v>0</v>
      </c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  <c r="BR281" s="125">
        <v>372</v>
      </c>
      <c r="BS281" s="125">
        <f t="shared" si="46"/>
        <v>647.29</v>
      </c>
    </row>
    <row r="282" spans="1:71" s="115" customFormat="1" ht="17.25" customHeight="1">
      <c r="A282" s="123" t="s">
        <v>400</v>
      </c>
      <c r="B282" s="123" t="s">
        <v>437</v>
      </c>
      <c r="C282" s="123" t="s">
        <v>144</v>
      </c>
      <c r="D282" s="124" t="s">
        <v>147</v>
      </c>
      <c r="E282" s="125">
        <v>0</v>
      </c>
      <c r="F282" s="125">
        <v>0</v>
      </c>
      <c r="G282" s="125">
        <v>0</v>
      </c>
      <c r="H282" s="125"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400</v>
      </c>
      <c r="Y282" s="123" t="s">
        <v>437</v>
      </c>
      <c r="Z282" s="123" t="s">
        <v>144</v>
      </c>
      <c r="AA282" s="124" t="s">
        <v>147</v>
      </c>
      <c r="AB282" s="123">
        <v>0</v>
      </c>
      <c r="AC282" s="125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5">
        <v>0</v>
      </c>
      <c r="BE282" s="125">
        <v>0</v>
      </c>
      <c r="BF282" s="125">
        <v>0</v>
      </c>
      <c r="BG282" s="125">
        <v>0</v>
      </c>
      <c r="BH282" s="125">
        <v>0</v>
      </c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  <c r="BR282" s="125">
        <v>5</v>
      </c>
      <c r="BS282" s="125">
        <f t="shared" si="46"/>
        <v>5</v>
      </c>
    </row>
    <row r="283" spans="1:71" s="115" customFormat="1" ht="17.25" customHeight="1">
      <c r="A283" s="123" t="s">
        <v>400</v>
      </c>
      <c r="B283" s="123" t="s">
        <v>437</v>
      </c>
      <c r="C283" s="123" t="s">
        <v>159</v>
      </c>
      <c r="D283" s="124" t="s">
        <v>438</v>
      </c>
      <c r="E283" s="125">
        <v>0</v>
      </c>
      <c r="F283" s="125">
        <v>0</v>
      </c>
      <c r="G283" s="125">
        <v>0</v>
      </c>
      <c r="H283" s="125">
        <v>0</v>
      </c>
      <c r="I283" s="125">
        <v>0</v>
      </c>
      <c r="J283" s="125">
        <v>0</v>
      </c>
      <c r="K283" s="125">
        <v>0</v>
      </c>
      <c r="L283" s="125">
        <v>0</v>
      </c>
      <c r="M283" s="125">
        <v>0</v>
      </c>
      <c r="N283" s="125">
        <v>0</v>
      </c>
      <c r="O283" s="125">
        <v>0</v>
      </c>
      <c r="P283" s="125">
        <v>0</v>
      </c>
      <c r="Q283" s="125">
        <v>0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3" t="s">
        <v>400</v>
      </c>
      <c r="Y283" s="123" t="s">
        <v>437</v>
      </c>
      <c r="Z283" s="123" t="s">
        <v>159</v>
      </c>
      <c r="AA283" s="124" t="s">
        <v>438</v>
      </c>
      <c r="AB283" s="123">
        <v>0</v>
      </c>
      <c r="AC283" s="125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5">
        <v>0</v>
      </c>
      <c r="BE283" s="125">
        <v>0</v>
      </c>
      <c r="BF283" s="125">
        <v>0</v>
      </c>
      <c r="BG283" s="125">
        <v>0</v>
      </c>
      <c r="BH283" s="125">
        <v>0</v>
      </c>
      <c r="BI283" s="125">
        <v>0</v>
      </c>
      <c r="BJ283" s="125">
        <v>0</v>
      </c>
      <c r="BK283" s="125">
        <v>0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  <c r="BR283" s="125">
        <v>100</v>
      </c>
      <c r="BS283" s="125">
        <f t="shared" si="46"/>
        <v>100</v>
      </c>
    </row>
    <row r="284" spans="1:71" s="115" customFormat="1" ht="17.25" customHeight="1">
      <c r="A284" s="123"/>
      <c r="B284" s="123" t="s">
        <v>153</v>
      </c>
      <c r="C284" s="123"/>
      <c r="D284" s="124" t="s">
        <v>439</v>
      </c>
      <c r="E284" s="125">
        <v>1250.45</v>
      </c>
      <c r="F284" s="125">
        <v>1250.45</v>
      </c>
      <c r="G284" s="125">
        <v>0</v>
      </c>
      <c r="H284" s="125">
        <v>0</v>
      </c>
      <c r="I284" s="125">
        <v>0</v>
      </c>
      <c r="J284" s="125">
        <v>0</v>
      </c>
      <c r="K284" s="125">
        <v>0</v>
      </c>
      <c r="L284" s="125">
        <v>0</v>
      </c>
      <c r="M284" s="125">
        <v>0</v>
      </c>
      <c r="N284" s="125">
        <v>0</v>
      </c>
      <c r="O284" s="125">
        <v>1250.45</v>
      </c>
      <c r="P284" s="125">
        <v>0</v>
      </c>
      <c r="Q284" s="125">
        <v>0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3"/>
      <c r="Y284" s="123" t="s">
        <v>153</v>
      </c>
      <c r="Z284" s="123"/>
      <c r="AA284" s="124" t="s">
        <v>439</v>
      </c>
      <c r="AB284" s="123">
        <v>0</v>
      </c>
      <c r="AC284" s="125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5">
        <v>0</v>
      </c>
      <c r="BE284" s="125">
        <v>0</v>
      </c>
      <c r="BF284" s="125">
        <v>0</v>
      </c>
      <c r="BG284" s="125">
        <v>0</v>
      </c>
      <c r="BH284" s="125">
        <v>0</v>
      </c>
      <c r="BI284" s="125">
        <v>0</v>
      </c>
      <c r="BJ284" s="125">
        <v>0</v>
      </c>
      <c r="BK284" s="125">
        <v>0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  <c r="BR284" s="125">
        <v>166.46</v>
      </c>
      <c r="BS284" s="125">
        <f t="shared" si="46"/>
        <v>1416.91</v>
      </c>
    </row>
    <row r="285" spans="1:71" s="115" customFormat="1" ht="17.25" customHeight="1">
      <c r="A285" s="123" t="s">
        <v>400</v>
      </c>
      <c r="B285" s="123" t="s">
        <v>259</v>
      </c>
      <c r="C285" s="123" t="s">
        <v>137</v>
      </c>
      <c r="D285" s="124" t="s">
        <v>440</v>
      </c>
      <c r="E285" s="125">
        <v>1250.45</v>
      </c>
      <c r="F285" s="125">
        <v>1250.45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1250.45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400</v>
      </c>
      <c r="Y285" s="123" t="s">
        <v>259</v>
      </c>
      <c r="Z285" s="123" t="s">
        <v>137</v>
      </c>
      <c r="AA285" s="124" t="s">
        <v>440</v>
      </c>
      <c r="AB285" s="123">
        <v>0</v>
      </c>
      <c r="AC285" s="125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5">
        <v>0</v>
      </c>
      <c r="BE285" s="125">
        <v>0</v>
      </c>
      <c r="BF285" s="125">
        <v>0</v>
      </c>
      <c r="BG285" s="125">
        <v>0</v>
      </c>
      <c r="BH285" s="125">
        <v>0</v>
      </c>
      <c r="BI285" s="125">
        <v>0</v>
      </c>
      <c r="BJ285" s="125">
        <v>0</v>
      </c>
      <c r="BK285" s="125">
        <v>0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  <c r="BR285" s="125">
        <v>166.46</v>
      </c>
      <c r="BS285" s="125">
        <f t="shared" si="46"/>
        <v>1416.91</v>
      </c>
    </row>
    <row r="286" spans="1:71" s="115" customFormat="1" ht="17.25" customHeight="1">
      <c r="A286" s="123" t="s">
        <v>441</v>
      </c>
      <c r="B286" s="123"/>
      <c r="C286" s="123"/>
      <c r="D286" s="124" t="s">
        <v>442</v>
      </c>
      <c r="E286" s="125">
        <v>391.28</v>
      </c>
      <c r="F286" s="125">
        <v>238.44</v>
      </c>
      <c r="G286" s="125">
        <v>147.19999999999999</v>
      </c>
      <c r="H286" s="125">
        <v>42.75</v>
      </c>
      <c r="I286" s="125">
        <v>42.75</v>
      </c>
      <c r="J286" s="125">
        <v>0</v>
      </c>
      <c r="K286" s="125">
        <v>0</v>
      </c>
      <c r="L286" s="125">
        <v>0</v>
      </c>
      <c r="M286" s="125">
        <v>12.27</v>
      </c>
      <c r="N286" s="125">
        <v>0</v>
      </c>
      <c r="O286" s="125">
        <v>36.229999999999997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441</v>
      </c>
      <c r="Y286" s="123"/>
      <c r="Z286" s="123"/>
      <c r="AA286" s="124" t="s">
        <v>442</v>
      </c>
      <c r="AB286" s="123">
        <v>152.84</v>
      </c>
      <c r="AC286" s="125">
        <f>AC287+AC289+AC292+AC294+AC296+AC298+AC300</f>
        <v>5</v>
      </c>
      <c r="AD286" s="125">
        <f t="shared" ref="AD286:BC286" si="48">AD287+AD289+AD292+AD294+AD296+AD298+AD300</f>
        <v>7</v>
      </c>
      <c r="AE286" s="125">
        <f t="shared" si="48"/>
        <v>0</v>
      </c>
      <c r="AF286" s="125">
        <f t="shared" si="48"/>
        <v>0</v>
      </c>
      <c r="AG286" s="125">
        <f t="shared" si="48"/>
        <v>0.15</v>
      </c>
      <c r="AH286" s="125">
        <f t="shared" si="48"/>
        <v>4.26</v>
      </c>
      <c r="AI286" s="125">
        <f t="shared" si="48"/>
        <v>1.0900000000000001</v>
      </c>
      <c r="AJ286" s="125">
        <f t="shared" si="48"/>
        <v>0</v>
      </c>
      <c r="AK286" s="125">
        <f t="shared" si="48"/>
        <v>0</v>
      </c>
      <c r="AL286" s="125">
        <f t="shared" si="48"/>
        <v>0</v>
      </c>
      <c r="AM286" s="125">
        <f t="shared" si="48"/>
        <v>0</v>
      </c>
      <c r="AN286" s="125">
        <f t="shared" si="48"/>
        <v>0</v>
      </c>
      <c r="AO286" s="125">
        <f t="shared" si="48"/>
        <v>0</v>
      </c>
      <c r="AP286" s="125">
        <f t="shared" si="48"/>
        <v>0</v>
      </c>
      <c r="AQ286" s="125">
        <f t="shared" si="48"/>
        <v>0</v>
      </c>
      <c r="AR286" s="125">
        <f t="shared" si="48"/>
        <v>17</v>
      </c>
      <c r="AS286" s="125">
        <f t="shared" si="48"/>
        <v>0</v>
      </c>
      <c r="AT286" s="125">
        <f t="shared" si="48"/>
        <v>0</v>
      </c>
      <c r="AU286" s="125">
        <f t="shared" si="48"/>
        <v>0</v>
      </c>
      <c r="AV286" s="125">
        <f t="shared" si="48"/>
        <v>0</v>
      </c>
      <c r="AW286" s="125">
        <f t="shared" si="48"/>
        <v>0</v>
      </c>
      <c r="AX286" s="125">
        <f t="shared" si="48"/>
        <v>16</v>
      </c>
      <c r="AY286" s="125">
        <f t="shared" si="48"/>
        <v>0</v>
      </c>
      <c r="AZ286" s="125">
        <f t="shared" si="48"/>
        <v>0</v>
      </c>
      <c r="BA286" s="125">
        <f t="shared" si="48"/>
        <v>21.88</v>
      </c>
      <c r="BB286" s="125">
        <f t="shared" si="48"/>
        <v>0</v>
      </c>
      <c r="BC286" s="125">
        <f t="shared" si="48"/>
        <v>80.459999999999994</v>
      </c>
      <c r="BD286" s="125">
        <v>0</v>
      </c>
      <c r="BE286" s="125">
        <v>0</v>
      </c>
      <c r="BF286" s="125">
        <v>0</v>
      </c>
      <c r="BG286" s="125">
        <v>0</v>
      </c>
      <c r="BH286" s="125">
        <v>0</v>
      </c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  <c r="BR286" s="125">
        <v>832</v>
      </c>
      <c r="BS286" s="125">
        <f t="shared" si="46"/>
        <v>1223.28</v>
      </c>
    </row>
    <row r="287" spans="1:71" s="115" customFormat="1" ht="17.25" customHeight="1">
      <c r="A287" s="123"/>
      <c r="B287" s="123" t="s">
        <v>137</v>
      </c>
      <c r="C287" s="123"/>
      <c r="D287" s="124" t="s">
        <v>443</v>
      </c>
      <c r="E287" s="125">
        <v>391.28</v>
      </c>
      <c r="F287" s="125">
        <v>238.44</v>
      </c>
      <c r="G287" s="125">
        <v>147.19999999999999</v>
      </c>
      <c r="H287" s="125">
        <v>42.75</v>
      </c>
      <c r="I287" s="125">
        <v>42.75</v>
      </c>
      <c r="J287" s="125">
        <v>0</v>
      </c>
      <c r="K287" s="125">
        <v>0</v>
      </c>
      <c r="L287" s="125">
        <v>0</v>
      </c>
      <c r="M287" s="125">
        <v>12.27</v>
      </c>
      <c r="N287" s="125">
        <v>0</v>
      </c>
      <c r="O287" s="125">
        <v>36.229999999999997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/>
      <c r="Y287" s="123" t="s">
        <v>137</v>
      </c>
      <c r="Z287" s="123"/>
      <c r="AA287" s="124" t="s">
        <v>443</v>
      </c>
      <c r="AB287" s="123">
        <v>152.84</v>
      </c>
      <c r="AC287" s="125">
        <f>SUM(AC288)</f>
        <v>5</v>
      </c>
      <c r="AD287" s="125">
        <f t="shared" ref="AD287:BC287" si="49">SUM(AD288)</f>
        <v>7</v>
      </c>
      <c r="AE287" s="125">
        <f t="shared" si="49"/>
        <v>0</v>
      </c>
      <c r="AF287" s="125">
        <f t="shared" si="49"/>
        <v>0</v>
      </c>
      <c r="AG287" s="125">
        <f t="shared" si="49"/>
        <v>0.15</v>
      </c>
      <c r="AH287" s="125">
        <f t="shared" si="49"/>
        <v>4.26</v>
      </c>
      <c r="AI287" s="125">
        <f t="shared" si="49"/>
        <v>1.0900000000000001</v>
      </c>
      <c r="AJ287" s="125">
        <f t="shared" si="49"/>
        <v>0</v>
      </c>
      <c r="AK287" s="125">
        <f t="shared" si="49"/>
        <v>0</v>
      </c>
      <c r="AL287" s="125">
        <f t="shared" si="49"/>
        <v>0</v>
      </c>
      <c r="AM287" s="125">
        <f t="shared" si="49"/>
        <v>0</v>
      </c>
      <c r="AN287" s="125">
        <f t="shared" si="49"/>
        <v>0</v>
      </c>
      <c r="AO287" s="125">
        <f t="shared" si="49"/>
        <v>0</v>
      </c>
      <c r="AP287" s="125">
        <f t="shared" si="49"/>
        <v>0</v>
      </c>
      <c r="AQ287" s="125">
        <f t="shared" si="49"/>
        <v>0</v>
      </c>
      <c r="AR287" s="125">
        <f t="shared" si="49"/>
        <v>17</v>
      </c>
      <c r="AS287" s="125">
        <f t="shared" si="49"/>
        <v>0</v>
      </c>
      <c r="AT287" s="125">
        <f t="shared" si="49"/>
        <v>0</v>
      </c>
      <c r="AU287" s="125">
        <f t="shared" si="49"/>
        <v>0</v>
      </c>
      <c r="AV287" s="125">
        <f t="shared" si="49"/>
        <v>0</v>
      </c>
      <c r="AW287" s="125">
        <f t="shared" si="49"/>
        <v>0</v>
      </c>
      <c r="AX287" s="125">
        <f t="shared" si="49"/>
        <v>16</v>
      </c>
      <c r="AY287" s="125">
        <f t="shared" si="49"/>
        <v>0</v>
      </c>
      <c r="AZ287" s="125">
        <f t="shared" si="49"/>
        <v>0</v>
      </c>
      <c r="BA287" s="125">
        <f t="shared" si="49"/>
        <v>21.88</v>
      </c>
      <c r="BB287" s="125">
        <f t="shared" si="49"/>
        <v>0</v>
      </c>
      <c r="BC287" s="125">
        <f t="shared" si="49"/>
        <v>80.459999999999994</v>
      </c>
      <c r="BD287" s="125">
        <v>0</v>
      </c>
      <c r="BE287" s="125">
        <v>0</v>
      </c>
      <c r="BF287" s="125">
        <v>0</v>
      </c>
      <c r="BG287" s="125">
        <v>0</v>
      </c>
      <c r="BH287" s="125">
        <v>0</v>
      </c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  <c r="BR287" s="125">
        <v>502</v>
      </c>
      <c r="BS287" s="125">
        <f t="shared" si="46"/>
        <v>893.28</v>
      </c>
    </row>
    <row r="288" spans="1:71" s="115" customFormat="1" ht="17.25" customHeight="1">
      <c r="A288" s="123" t="s">
        <v>444</v>
      </c>
      <c r="B288" s="123" t="s">
        <v>140</v>
      </c>
      <c r="C288" s="123" t="s">
        <v>137</v>
      </c>
      <c r="D288" s="124" t="s">
        <v>141</v>
      </c>
      <c r="E288" s="125">
        <v>391.28</v>
      </c>
      <c r="F288" s="125">
        <v>238.44</v>
      </c>
      <c r="G288" s="125">
        <v>147.19999999999999</v>
      </c>
      <c r="H288" s="125">
        <v>42.75</v>
      </c>
      <c r="I288" s="125">
        <v>42.75</v>
      </c>
      <c r="J288" s="125">
        <v>0</v>
      </c>
      <c r="K288" s="125">
        <v>0</v>
      </c>
      <c r="L288" s="125">
        <v>0</v>
      </c>
      <c r="M288" s="125">
        <v>12.27</v>
      </c>
      <c r="N288" s="125">
        <v>0</v>
      </c>
      <c r="O288" s="125">
        <v>36.229999999999997</v>
      </c>
      <c r="P288" s="125">
        <v>0</v>
      </c>
      <c r="Q288" s="125">
        <v>0</v>
      </c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444</v>
      </c>
      <c r="Y288" s="123" t="s">
        <v>140</v>
      </c>
      <c r="Z288" s="123" t="s">
        <v>137</v>
      </c>
      <c r="AA288" s="124" t="s">
        <v>141</v>
      </c>
      <c r="AB288" s="123">
        <v>152.84</v>
      </c>
      <c r="AC288" s="131">
        <v>5</v>
      </c>
      <c r="AD288" s="132">
        <v>7</v>
      </c>
      <c r="AE288" s="133">
        <v>0</v>
      </c>
      <c r="AF288" s="133">
        <v>0</v>
      </c>
      <c r="AG288" s="132">
        <v>0.15</v>
      </c>
      <c r="AH288" s="132">
        <v>4.26</v>
      </c>
      <c r="AI288" s="132">
        <v>1.0900000000000001</v>
      </c>
      <c r="AJ288" s="132">
        <v>0</v>
      </c>
      <c r="AK288" s="132">
        <v>0</v>
      </c>
      <c r="AL288" s="132">
        <v>0</v>
      </c>
      <c r="AM288" s="133">
        <v>0</v>
      </c>
      <c r="AN288" s="132">
        <v>0</v>
      </c>
      <c r="AO288" s="132">
        <v>0</v>
      </c>
      <c r="AP288" s="132">
        <v>0</v>
      </c>
      <c r="AQ288" s="132">
        <v>0</v>
      </c>
      <c r="AR288" s="132">
        <v>17</v>
      </c>
      <c r="AS288" s="133">
        <v>0</v>
      </c>
      <c r="AT288" s="133">
        <v>0</v>
      </c>
      <c r="AU288" s="133">
        <v>0</v>
      </c>
      <c r="AV288" s="132">
        <v>0</v>
      </c>
      <c r="AW288" s="133">
        <v>0</v>
      </c>
      <c r="AX288" s="132">
        <v>16</v>
      </c>
      <c r="AY288" s="132">
        <v>0</v>
      </c>
      <c r="AZ288" s="132">
        <v>0</v>
      </c>
      <c r="BA288" s="132">
        <v>21.88</v>
      </c>
      <c r="BB288" s="132">
        <v>0</v>
      </c>
      <c r="BC288" s="132">
        <v>80.459999999999994</v>
      </c>
      <c r="BD288" s="125">
        <v>0</v>
      </c>
      <c r="BE288" s="125">
        <v>0</v>
      </c>
      <c r="BF288" s="125">
        <v>0</v>
      </c>
      <c r="BG288" s="125">
        <v>0</v>
      </c>
      <c r="BH288" s="125">
        <v>0</v>
      </c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  <c r="BR288" s="125">
        <v>502</v>
      </c>
      <c r="BS288" s="125">
        <f t="shared" si="46"/>
        <v>893.28</v>
      </c>
    </row>
    <row r="289" spans="1:71" s="115" customFormat="1" ht="17.25" customHeight="1">
      <c r="A289" s="123"/>
      <c r="B289" s="123" t="s">
        <v>148</v>
      </c>
      <c r="C289" s="123"/>
      <c r="D289" s="124" t="s">
        <v>445</v>
      </c>
      <c r="E289" s="125">
        <v>0</v>
      </c>
      <c r="F289" s="125">
        <v>0</v>
      </c>
      <c r="G289" s="125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/>
      <c r="Y289" s="123" t="s">
        <v>148</v>
      </c>
      <c r="Z289" s="123"/>
      <c r="AA289" s="124" t="s">
        <v>445</v>
      </c>
      <c r="AB289" s="123">
        <v>0</v>
      </c>
      <c r="AC289" s="125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5">
        <v>0</v>
      </c>
      <c r="BE289" s="125">
        <v>0</v>
      </c>
      <c r="BF289" s="125">
        <v>0</v>
      </c>
      <c r="BG289" s="125">
        <v>0</v>
      </c>
      <c r="BH289" s="125">
        <v>0</v>
      </c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  <c r="BR289" s="125">
        <v>330</v>
      </c>
      <c r="BS289" s="125">
        <f t="shared" si="46"/>
        <v>330</v>
      </c>
    </row>
    <row r="290" spans="1:71" s="115" customFormat="1" ht="17.25" customHeight="1">
      <c r="A290" s="123" t="s">
        <v>444</v>
      </c>
      <c r="B290" s="123" t="s">
        <v>150</v>
      </c>
      <c r="C290" s="123" t="s">
        <v>144</v>
      </c>
      <c r="D290" s="124" t="s">
        <v>446</v>
      </c>
      <c r="E290" s="125">
        <v>0</v>
      </c>
      <c r="F290" s="125">
        <v>0</v>
      </c>
      <c r="G290" s="125">
        <v>0</v>
      </c>
      <c r="H290" s="125"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444</v>
      </c>
      <c r="Y290" s="123" t="s">
        <v>150</v>
      </c>
      <c r="Z290" s="123" t="s">
        <v>144</v>
      </c>
      <c r="AA290" s="124" t="s">
        <v>446</v>
      </c>
      <c r="AB290" s="123">
        <v>0</v>
      </c>
      <c r="AC290" s="125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5">
        <v>0</v>
      </c>
      <c r="BE290" s="125">
        <v>0</v>
      </c>
      <c r="BF290" s="125">
        <v>0</v>
      </c>
      <c r="BG290" s="125">
        <v>0</v>
      </c>
      <c r="BH290" s="125">
        <v>0</v>
      </c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  <c r="BR290" s="125">
        <v>330</v>
      </c>
      <c r="BS290" s="125">
        <f t="shared" si="46"/>
        <v>330</v>
      </c>
    </row>
    <row r="291" spans="1:71" s="115" customFormat="1" ht="17.25" customHeight="1">
      <c r="A291" s="123" t="s">
        <v>444</v>
      </c>
      <c r="B291" s="123" t="s">
        <v>150</v>
      </c>
      <c r="C291" s="123" t="s">
        <v>153</v>
      </c>
      <c r="D291" s="124" t="s">
        <v>447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444</v>
      </c>
      <c r="Y291" s="123" t="s">
        <v>150</v>
      </c>
      <c r="Z291" s="123" t="s">
        <v>153</v>
      </c>
      <c r="AA291" s="124" t="s">
        <v>447</v>
      </c>
      <c r="AB291" s="123">
        <v>0</v>
      </c>
      <c r="AC291" s="125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5">
        <v>0</v>
      </c>
      <c r="BE291" s="125">
        <v>0</v>
      </c>
      <c r="BF291" s="125">
        <v>0</v>
      </c>
      <c r="BG291" s="125">
        <v>0</v>
      </c>
      <c r="BH291" s="125">
        <v>0</v>
      </c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  <c r="BR291" s="125">
        <v>0</v>
      </c>
      <c r="BS291" s="125">
        <f t="shared" si="46"/>
        <v>0</v>
      </c>
    </row>
    <row r="292" spans="1:71" s="115" customFormat="1" ht="17.25" customHeight="1">
      <c r="A292" s="123"/>
      <c r="B292" s="123" t="s">
        <v>155</v>
      </c>
      <c r="C292" s="123"/>
      <c r="D292" s="124" t="s">
        <v>448</v>
      </c>
      <c r="E292" s="125">
        <v>0</v>
      </c>
      <c r="F292" s="125">
        <v>0</v>
      </c>
      <c r="G292" s="125">
        <v>0</v>
      </c>
      <c r="H292" s="125"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>
        <v>0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/>
      <c r="Y292" s="123" t="s">
        <v>155</v>
      </c>
      <c r="Z292" s="123"/>
      <c r="AA292" s="124" t="s">
        <v>448</v>
      </c>
      <c r="AB292" s="123">
        <v>0</v>
      </c>
      <c r="AC292" s="125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5">
        <v>0</v>
      </c>
      <c r="BE292" s="125">
        <v>0</v>
      </c>
      <c r="BF292" s="125">
        <v>0</v>
      </c>
      <c r="BG292" s="125">
        <v>0</v>
      </c>
      <c r="BH292" s="125">
        <v>0</v>
      </c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  <c r="BR292" s="125">
        <v>0</v>
      </c>
      <c r="BS292" s="125">
        <f t="shared" si="46"/>
        <v>0</v>
      </c>
    </row>
    <row r="293" spans="1:71" s="115" customFormat="1" ht="17.25" customHeight="1">
      <c r="A293" s="123" t="s">
        <v>444</v>
      </c>
      <c r="B293" s="123" t="s">
        <v>157</v>
      </c>
      <c r="C293" s="123" t="s">
        <v>144</v>
      </c>
      <c r="D293" s="124" t="s">
        <v>449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3" t="s">
        <v>444</v>
      </c>
      <c r="Y293" s="123" t="s">
        <v>157</v>
      </c>
      <c r="Z293" s="123" t="s">
        <v>144</v>
      </c>
      <c r="AA293" s="124" t="s">
        <v>449</v>
      </c>
      <c r="AB293" s="123">
        <v>0</v>
      </c>
      <c r="AC293" s="125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5">
        <v>0</v>
      </c>
      <c r="BE293" s="125">
        <v>0</v>
      </c>
      <c r="BF293" s="125">
        <v>0</v>
      </c>
      <c r="BG293" s="125">
        <v>0</v>
      </c>
      <c r="BH293" s="125">
        <v>0</v>
      </c>
      <c r="BI293" s="125">
        <v>0</v>
      </c>
      <c r="BJ293" s="125">
        <v>0</v>
      </c>
      <c r="BK293" s="125">
        <v>0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>
        <v>0</v>
      </c>
      <c r="BR293" s="125">
        <v>0</v>
      </c>
      <c r="BS293" s="125">
        <f t="shared" si="46"/>
        <v>0</v>
      </c>
    </row>
    <row r="294" spans="1:71" s="115" customFormat="1" ht="17.25" customHeight="1">
      <c r="A294" s="123"/>
      <c r="B294" s="123" t="s">
        <v>159</v>
      </c>
      <c r="C294" s="123"/>
      <c r="D294" s="124" t="s">
        <v>450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/>
      <c r="Y294" s="123" t="s">
        <v>159</v>
      </c>
      <c r="Z294" s="123"/>
      <c r="AA294" s="124" t="s">
        <v>450</v>
      </c>
      <c r="AB294" s="123">
        <v>0</v>
      </c>
      <c r="AC294" s="125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5">
        <v>0</v>
      </c>
      <c r="BE294" s="125">
        <v>0</v>
      </c>
      <c r="BF294" s="125">
        <v>0</v>
      </c>
      <c r="BG294" s="125">
        <v>0</v>
      </c>
      <c r="BH294" s="125">
        <v>0</v>
      </c>
      <c r="BI294" s="125">
        <v>0</v>
      </c>
      <c r="BJ294" s="125">
        <v>0</v>
      </c>
      <c r="BK294" s="125">
        <v>0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  <c r="BR294" s="125">
        <v>0</v>
      </c>
      <c r="BS294" s="125">
        <f t="shared" si="46"/>
        <v>0</v>
      </c>
    </row>
    <row r="295" spans="1:71" s="115" customFormat="1" ht="17.25" customHeight="1">
      <c r="A295" s="123" t="s">
        <v>444</v>
      </c>
      <c r="B295" s="123" t="s">
        <v>161</v>
      </c>
      <c r="C295" s="123" t="s">
        <v>163</v>
      </c>
      <c r="D295" s="124" t="s">
        <v>451</v>
      </c>
      <c r="E295" s="125">
        <v>0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444</v>
      </c>
      <c r="Y295" s="123" t="s">
        <v>161</v>
      </c>
      <c r="Z295" s="123" t="s">
        <v>163</v>
      </c>
      <c r="AA295" s="124" t="s">
        <v>451</v>
      </c>
      <c r="AB295" s="123">
        <v>0</v>
      </c>
      <c r="AC295" s="125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5">
        <v>0</v>
      </c>
      <c r="BE295" s="125">
        <v>0</v>
      </c>
      <c r="BF295" s="125">
        <v>0</v>
      </c>
      <c r="BG295" s="125">
        <v>0</v>
      </c>
      <c r="BH295" s="125">
        <v>0</v>
      </c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  <c r="BR295" s="125">
        <v>0</v>
      </c>
      <c r="BS295" s="125">
        <f t="shared" si="46"/>
        <v>0</v>
      </c>
    </row>
    <row r="296" spans="1:71" s="115" customFormat="1" ht="17.25" customHeight="1">
      <c r="A296" s="123"/>
      <c r="B296" s="123" t="s">
        <v>166</v>
      </c>
      <c r="C296" s="123"/>
      <c r="D296" s="124" t="s">
        <v>452</v>
      </c>
      <c r="E296" s="125">
        <v>0</v>
      </c>
      <c r="F296" s="125">
        <v>0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/>
      <c r="Y296" s="123" t="s">
        <v>166</v>
      </c>
      <c r="Z296" s="123"/>
      <c r="AA296" s="124" t="s">
        <v>452</v>
      </c>
      <c r="AB296" s="123">
        <v>0</v>
      </c>
      <c r="AC296" s="125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5">
        <v>0</v>
      </c>
      <c r="BE296" s="125">
        <v>0</v>
      </c>
      <c r="BF296" s="125">
        <v>0</v>
      </c>
      <c r="BG296" s="125">
        <v>0</v>
      </c>
      <c r="BH296" s="125">
        <v>0</v>
      </c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  <c r="BR296" s="125">
        <v>0</v>
      </c>
      <c r="BS296" s="125">
        <f t="shared" si="46"/>
        <v>0</v>
      </c>
    </row>
    <row r="297" spans="1:71" s="115" customFormat="1" ht="17.25" customHeight="1">
      <c r="A297" s="123" t="s">
        <v>444</v>
      </c>
      <c r="B297" s="123" t="s">
        <v>168</v>
      </c>
      <c r="C297" s="123" t="s">
        <v>144</v>
      </c>
      <c r="D297" s="124" t="s">
        <v>453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0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444</v>
      </c>
      <c r="Y297" s="123" t="s">
        <v>168</v>
      </c>
      <c r="Z297" s="123" t="s">
        <v>144</v>
      </c>
      <c r="AA297" s="124" t="s">
        <v>453</v>
      </c>
      <c r="AB297" s="123">
        <v>0</v>
      </c>
      <c r="AC297" s="125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5">
        <v>0</v>
      </c>
      <c r="BE297" s="125">
        <v>0</v>
      </c>
      <c r="BF297" s="125">
        <v>0</v>
      </c>
      <c r="BG297" s="125">
        <v>0</v>
      </c>
      <c r="BH297" s="125">
        <v>0</v>
      </c>
      <c r="BI297" s="125">
        <v>0</v>
      </c>
      <c r="BJ297" s="125">
        <v>0</v>
      </c>
      <c r="BK297" s="125">
        <v>0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  <c r="BR297" s="125">
        <v>0</v>
      </c>
      <c r="BS297" s="125">
        <f t="shared" si="46"/>
        <v>0</v>
      </c>
    </row>
    <row r="298" spans="1:71" s="115" customFormat="1" ht="17.25" customHeight="1">
      <c r="A298" s="123"/>
      <c r="B298" s="123" t="s">
        <v>178</v>
      </c>
      <c r="C298" s="123"/>
      <c r="D298" s="124" t="s">
        <v>454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5">
        <v>0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/>
      <c r="Y298" s="123" t="s">
        <v>178</v>
      </c>
      <c r="Z298" s="123"/>
      <c r="AA298" s="124" t="s">
        <v>454</v>
      </c>
      <c r="AB298" s="123">
        <v>0</v>
      </c>
      <c r="AC298" s="125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5">
        <v>0</v>
      </c>
      <c r="BE298" s="125">
        <v>0</v>
      </c>
      <c r="BF298" s="125">
        <v>0</v>
      </c>
      <c r="BG298" s="125">
        <v>0</v>
      </c>
      <c r="BH298" s="125">
        <v>0</v>
      </c>
      <c r="BI298" s="125">
        <v>0</v>
      </c>
      <c r="BJ298" s="125">
        <v>0</v>
      </c>
      <c r="BK298" s="125">
        <v>0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  <c r="BR298" s="125">
        <v>0</v>
      </c>
      <c r="BS298" s="125">
        <f t="shared" si="46"/>
        <v>0</v>
      </c>
    </row>
    <row r="299" spans="1:71" s="115" customFormat="1" ht="17.25" customHeight="1">
      <c r="A299" s="123" t="s">
        <v>444</v>
      </c>
      <c r="B299" s="123" t="s">
        <v>180</v>
      </c>
      <c r="C299" s="123" t="s">
        <v>153</v>
      </c>
      <c r="D299" s="124" t="s">
        <v>455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444</v>
      </c>
      <c r="Y299" s="123" t="s">
        <v>180</v>
      </c>
      <c r="Z299" s="123" t="s">
        <v>153</v>
      </c>
      <c r="AA299" s="124" t="s">
        <v>455</v>
      </c>
      <c r="AB299" s="123">
        <v>0</v>
      </c>
      <c r="AC299" s="125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5">
        <v>0</v>
      </c>
      <c r="BE299" s="125">
        <v>0</v>
      </c>
      <c r="BF299" s="125">
        <v>0</v>
      </c>
      <c r="BG299" s="125">
        <v>0</v>
      </c>
      <c r="BH299" s="125">
        <v>0</v>
      </c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  <c r="BR299" s="125">
        <v>0</v>
      </c>
      <c r="BS299" s="125">
        <f t="shared" si="46"/>
        <v>0</v>
      </c>
    </row>
    <row r="300" spans="1:71" s="115" customFormat="1" ht="17.25" customHeight="1">
      <c r="A300" s="123"/>
      <c r="B300" s="123" t="s">
        <v>153</v>
      </c>
      <c r="C300" s="123"/>
      <c r="D300" s="124" t="s">
        <v>456</v>
      </c>
      <c r="E300" s="125">
        <v>0</v>
      </c>
      <c r="F300" s="125">
        <v>0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3"/>
      <c r="Y300" s="123" t="s">
        <v>153</v>
      </c>
      <c r="Z300" s="123"/>
      <c r="AA300" s="124" t="s">
        <v>456</v>
      </c>
      <c r="AB300" s="123">
        <v>0</v>
      </c>
      <c r="AC300" s="125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5">
        <v>0</v>
      </c>
      <c r="BE300" s="125">
        <v>0</v>
      </c>
      <c r="BF300" s="125">
        <v>0</v>
      </c>
      <c r="BG300" s="125">
        <v>0</v>
      </c>
      <c r="BH300" s="125">
        <v>0</v>
      </c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  <c r="BR300" s="125">
        <v>0</v>
      </c>
      <c r="BS300" s="125">
        <f t="shared" si="46"/>
        <v>0</v>
      </c>
    </row>
    <row r="301" spans="1:71" s="115" customFormat="1" ht="17.25" customHeight="1">
      <c r="A301" s="123" t="s">
        <v>444</v>
      </c>
      <c r="B301" s="123" t="s">
        <v>259</v>
      </c>
      <c r="C301" s="123" t="s">
        <v>137</v>
      </c>
      <c r="D301" s="124" t="s">
        <v>457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444</v>
      </c>
      <c r="Y301" s="123" t="s">
        <v>259</v>
      </c>
      <c r="Z301" s="123" t="s">
        <v>137</v>
      </c>
      <c r="AA301" s="124" t="s">
        <v>457</v>
      </c>
      <c r="AB301" s="123">
        <v>0</v>
      </c>
      <c r="AC301" s="125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5">
        <v>0</v>
      </c>
      <c r="BE301" s="125">
        <v>0</v>
      </c>
      <c r="BF301" s="125">
        <v>0</v>
      </c>
      <c r="BG301" s="125">
        <v>0</v>
      </c>
      <c r="BH301" s="125">
        <v>0</v>
      </c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  <c r="BR301" s="125">
        <v>0</v>
      </c>
      <c r="BS301" s="125">
        <f t="shared" si="46"/>
        <v>0</v>
      </c>
    </row>
    <row r="302" spans="1:71" s="115" customFormat="1" ht="17.25" customHeight="1">
      <c r="A302" s="123" t="s">
        <v>458</v>
      </c>
      <c r="B302" s="123"/>
      <c r="C302" s="123"/>
      <c r="D302" s="124" t="s">
        <v>459</v>
      </c>
      <c r="E302" s="125">
        <v>2490.3000000000002</v>
      </c>
      <c r="F302" s="125">
        <v>2060.34</v>
      </c>
      <c r="G302" s="125">
        <v>1084.3399999999999</v>
      </c>
      <c r="H302" s="125">
        <v>431.7</v>
      </c>
      <c r="I302" s="125">
        <v>425.03</v>
      </c>
      <c r="J302" s="125">
        <v>6.67</v>
      </c>
      <c r="K302" s="125">
        <v>0</v>
      </c>
      <c r="L302" s="125">
        <v>0</v>
      </c>
      <c r="M302" s="125">
        <v>90.36</v>
      </c>
      <c r="N302" s="125">
        <v>0</v>
      </c>
      <c r="O302" s="125">
        <v>211.05</v>
      </c>
      <c r="P302" s="125">
        <v>0</v>
      </c>
      <c r="Q302" s="125">
        <v>0</v>
      </c>
      <c r="R302" s="125">
        <v>2.89</v>
      </c>
      <c r="S302" s="125">
        <v>0</v>
      </c>
      <c r="T302" s="125">
        <v>0</v>
      </c>
      <c r="U302" s="125">
        <v>0</v>
      </c>
      <c r="V302" s="125">
        <v>0</v>
      </c>
      <c r="W302" s="125">
        <v>240</v>
      </c>
      <c r="X302" s="123" t="s">
        <v>458</v>
      </c>
      <c r="Y302" s="123"/>
      <c r="Z302" s="123"/>
      <c r="AA302" s="124" t="s">
        <v>459</v>
      </c>
      <c r="AB302" s="123">
        <v>427.02</v>
      </c>
      <c r="AC302" s="125">
        <f>AC303+AC309+AC311+AC314+AC316+AC318+AC320</f>
        <v>53.2</v>
      </c>
      <c r="AD302" s="125">
        <f t="shared" ref="AD302:BC302" si="50">AD303+AD309+AD311+AD314+AD316+AD318+AD320</f>
        <v>5.0999999999999996</v>
      </c>
      <c r="AE302" s="125">
        <f t="shared" si="50"/>
        <v>0</v>
      </c>
      <c r="AF302" s="125">
        <f t="shared" si="50"/>
        <v>0</v>
      </c>
      <c r="AG302" s="125">
        <f t="shared" si="50"/>
        <v>12.46</v>
      </c>
      <c r="AH302" s="125">
        <f t="shared" si="50"/>
        <v>18.100000000000001</v>
      </c>
      <c r="AI302" s="125">
        <f t="shared" si="50"/>
        <v>4.58</v>
      </c>
      <c r="AJ302" s="125">
        <f t="shared" si="50"/>
        <v>0</v>
      </c>
      <c r="AK302" s="125">
        <f t="shared" si="50"/>
        <v>0.24</v>
      </c>
      <c r="AL302" s="125">
        <f t="shared" si="50"/>
        <v>17.8</v>
      </c>
      <c r="AM302" s="125">
        <f t="shared" si="50"/>
        <v>0</v>
      </c>
      <c r="AN302" s="125">
        <f t="shared" si="50"/>
        <v>19.16</v>
      </c>
      <c r="AO302" s="125">
        <f t="shared" si="50"/>
        <v>0.8</v>
      </c>
      <c r="AP302" s="125">
        <f t="shared" si="50"/>
        <v>2.6</v>
      </c>
      <c r="AQ302" s="125">
        <f t="shared" si="50"/>
        <v>2.7</v>
      </c>
      <c r="AR302" s="125">
        <f t="shared" si="50"/>
        <v>12.5</v>
      </c>
      <c r="AS302" s="125">
        <f t="shared" si="50"/>
        <v>0</v>
      </c>
      <c r="AT302" s="125">
        <f t="shared" si="50"/>
        <v>0</v>
      </c>
      <c r="AU302" s="125">
        <f t="shared" si="50"/>
        <v>0</v>
      </c>
      <c r="AV302" s="125">
        <f t="shared" si="50"/>
        <v>3.28</v>
      </c>
      <c r="AW302" s="125">
        <f t="shared" si="50"/>
        <v>0.4</v>
      </c>
      <c r="AX302" s="125">
        <f t="shared" si="50"/>
        <v>92.5</v>
      </c>
      <c r="AY302" s="125">
        <f t="shared" si="50"/>
        <v>0</v>
      </c>
      <c r="AZ302" s="125">
        <f t="shared" si="50"/>
        <v>10</v>
      </c>
      <c r="BA302" s="125">
        <f t="shared" si="50"/>
        <v>58.86</v>
      </c>
      <c r="BB302" s="125">
        <f t="shared" si="50"/>
        <v>0</v>
      </c>
      <c r="BC302" s="125">
        <f t="shared" si="50"/>
        <v>112.74</v>
      </c>
      <c r="BD302" s="125">
        <v>2.95</v>
      </c>
      <c r="BE302" s="125">
        <v>0</v>
      </c>
      <c r="BF302" s="125">
        <v>0</v>
      </c>
      <c r="BG302" s="125">
        <v>0</v>
      </c>
      <c r="BH302" s="125">
        <v>0</v>
      </c>
      <c r="BI302" s="125">
        <v>0</v>
      </c>
      <c r="BJ302" s="125">
        <v>2.95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  <c r="BR302" s="125">
        <v>12181.6</v>
      </c>
      <c r="BS302" s="125">
        <f t="shared" si="46"/>
        <v>14671.9</v>
      </c>
    </row>
    <row r="303" spans="1:71" s="115" customFormat="1" ht="17.25" customHeight="1">
      <c r="A303" s="123"/>
      <c r="B303" s="123" t="s">
        <v>137</v>
      </c>
      <c r="C303" s="123"/>
      <c r="D303" s="124" t="s">
        <v>460</v>
      </c>
      <c r="E303" s="125">
        <v>1410.2</v>
      </c>
      <c r="F303" s="125">
        <v>1309.97</v>
      </c>
      <c r="G303" s="125">
        <v>640.01</v>
      </c>
      <c r="H303" s="125">
        <v>363.07</v>
      </c>
      <c r="I303" s="125">
        <v>356.4</v>
      </c>
      <c r="J303" s="125">
        <v>6.67</v>
      </c>
      <c r="K303" s="125">
        <v>0</v>
      </c>
      <c r="L303" s="125">
        <v>0</v>
      </c>
      <c r="M303" s="125">
        <v>53.33</v>
      </c>
      <c r="N303" s="125">
        <v>0</v>
      </c>
      <c r="O303" s="125">
        <v>53.55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200</v>
      </c>
      <c r="X303" s="123"/>
      <c r="Y303" s="123" t="s">
        <v>137</v>
      </c>
      <c r="Z303" s="123"/>
      <c r="AA303" s="124" t="s">
        <v>460</v>
      </c>
      <c r="AB303" s="123">
        <v>98.82</v>
      </c>
      <c r="AC303" s="125">
        <f>SUM(AC304:AC308)</f>
        <v>16.2</v>
      </c>
      <c r="AD303" s="125">
        <f t="shared" ref="AD303:BC303" si="51">SUM(AD304:AD308)</f>
        <v>0</v>
      </c>
      <c r="AE303" s="125">
        <f t="shared" si="51"/>
        <v>0</v>
      </c>
      <c r="AF303" s="125">
        <f t="shared" si="51"/>
        <v>0</v>
      </c>
      <c r="AG303" s="125">
        <f t="shared" si="51"/>
        <v>1.1599999999999999</v>
      </c>
      <c r="AH303" s="125">
        <f t="shared" si="51"/>
        <v>1.7</v>
      </c>
      <c r="AI303" s="125">
        <f t="shared" si="51"/>
        <v>0.57999999999999996</v>
      </c>
      <c r="AJ303" s="125">
        <f t="shared" si="51"/>
        <v>0</v>
      </c>
      <c r="AK303" s="125">
        <f t="shared" si="51"/>
        <v>0.24</v>
      </c>
      <c r="AL303" s="125">
        <f t="shared" si="51"/>
        <v>9.5</v>
      </c>
      <c r="AM303" s="125">
        <f t="shared" si="51"/>
        <v>0</v>
      </c>
      <c r="AN303" s="125">
        <f t="shared" si="51"/>
        <v>1.46</v>
      </c>
      <c r="AO303" s="125">
        <f t="shared" si="51"/>
        <v>0</v>
      </c>
      <c r="AP303" s="125">
        <f t="shared" si="51"/>
        <v>1</v>
      </c>
      <c r="AQ303" s="125">
        <f t="shared" si="51"/>
        <v>0</v>
      </c>
      <c r="AR303" s="125">
        <f t="shared" si="51"/>
        <v>8.9</v>
      </c>
      <c r="AS303" s="125">
        <f t="shared" si="51"/>
        <v>0</v>
      </c>
      <c r="AT303" s="125">
        <f t="shared" si="51"/>
        <v>0</v>
      </c>
      <c r="AU303" s="125">
        <f t="shared" si="51"/>
        <v>0</v>
      </c>
      <c r="AV303" s="125">
        <f t="shared" si="51"/>
        <v>0.48</v>
      </c>
      <c r="AW303" s="125">
        <f t="shared" si="51"/>
        <v>0</v>
      </c>
      <c r="AX303" s="125">
        <f t="shared" si="51"/>
        <v>26.46</v>
      </c>
      <c r="AY303" s="125">
        <f t="shared" si="51"/>
        <v>0</v>
      </c>
      <c r="AZ303" s="125">
        <f t="shared" si="51"/>
        <v>2</v>
      </c>
      <c r="BA303" s="125">
        <f t="shared" si="51"/>
        <v>19.14</v>
      </c>
      <c r="BB303" s="125">
        <f t="shared" si="51"/>
        <v>0</v>
      </c>
      <c r="BC303" s="125">
        <f t="shared" si="51"/>
        <v>10</v>
      </c>
      <c r="BD303" s="125">
        <v>1.42</v>
      </c>
      <c r="BE303" s="125">
        <v>0</v>
      </c>
      <c r="BF303" s="125">
        <v>0</v>
      </c>
      <c r="BG303" s="125">
        <v>0</v>
      </c>
      <c r="BH303" s="125">
        <v>0</v>
      </c>
      <c r="BI303" s="125">
        <v>0</v>
      </c>
      <c r="BJ303" s="125">
        <v>1.42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  <c r="BR303" s="125">
        <v>2011</v>
      </c>
      <c r="BS303" s="125">
        <f t="shared" si="46"/>
        <v>3421.2</v>
      </c>
    </row>
    <row r="304" spans="1:71" s="115" customFormat="1" ht="17.25" customHeight="1">
      <c r="A304" s="123" t="s">
        <v>461</v>
      </c>
      <c r="B304" s="123" t="s">
        <v>140</v>
      </c>
      <c r="C304" s="123" t="s">
        <v>137</v>
      </c>
      <c r="D304" s="124" t="s">
        <v>141</v>
      </c>
      <c r="E304" s="125">
        <v>358.18</v>
      </c>
      <c r="F304" s="125">
        <v>278.33999999999997</v>
      </c>
      <c r="G304" s="125">
        <v>179.26</v>
      </c>
      <c r="H304" s="125">
        <v>68.400000000000006</v>
      </c>
      <c r="I304" s="125">
        <v>68.400000000000006</v>
      </c>
      <c r="J304" s="125">
        <v>0</v>
      </c>
      <c r="K304" s="125">
        <v>0</v>
      </c>
      <c r="L304" s="125">
        <v>0</v>
      </c>
      <c r="M304" s="125">
        <v>14.94</v>
      </c>
      <c r="N304" s="125">
        <v>0</v>
      </c>
      <c r="O304" s="125">
        <v>15.75</v>
      </c>
      <c r="P304" s="125">
        <v>0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 t="s">
        <v>461</v>
      </c>
      <c r="Y304" s="123" t="s">
        <v>140</v>
      </c>
      <c r="Z304" s="123" t="s">
        <v>137</v>
      </c>
      <c r="AA304" s="124" t="s">
        <v>141</v>
      </c>
      <c r="AB304" s="123">
        <v>78.42</v>
      </c>
      <c r="AC304" s="131">
        <v>12.5</v>
      </c>
      <c r="AD304" s="132">
        <v>0</v>
      </c>
      <c r="AE304" s="133">
        <v>0</v>
      </c>
      <c r="AF304" s="133">
        <v>0</v>
      </c>
      <c r="AG304" s="132">
        <v>0.98</v>
      </c>
      <c r="AH304" s="132">
        <v>0.7</v>
      </c>
      <c r="AI304" s="132">
        <v>0.5</v>
      </c>
      <c r="AJ304" s="132">
        <v>0</v>
      </c>
      <c r="AK304" s="132">
        <v>0</v>
      </c>
      <c r="AL304" s="132">
        <v>4.5</v>
      </c>
      <c r="AM304" s="133">
        <v>0</v>
      </c>
      <c r="AN304" s="132">
        <v>1</v>
      </c>
      <c r="AO304" s="132">
        <v>0</v>
      </c>
      <c r="AP304" s="132">
        <v>1</v>
      </c>
      <c r="AQ304" s="132">
        <v>0</v>
      </c>
      <c r="AR304" s="132">
        <v>5</v>
      </c>
      <c r="AS304" s="133">
        <v>0</v>
      </c>
      <c r="AT304" s="133">
        <v>0</v>
      </c>
      <c r="AU304" s="133">
        <v>0</v>
      </c>
      <c r="AV304" s="132">
        <v>0</v>
      </c>
      <c r="AW304" s="133">
        <v>0</v>
      </c>
      <c r="AX304" s="132">
        <v>23.1</v>
      </c>
      <c r="AY304" s="132">
        <v>0</v>
      </c>
      <c r="AZ304" s="132">
        <v>0</v>
      </c>
      <c r="BA304" s="132">
        <v>19.14</v>
      </c>
      <c r="BB304" s="132">
        <v>0</v>
      </c>
      <c r="BC304" s="132">
        <v>10</v>
      </c>
      <c r="BD304" s="125">
        <v>1.42</v>
      </c>
      <c r="BE304" s="125">
        <v>0</v>
      </c>
      <c r="BF304" s="125">
        <v>0</v>
      </c>
      <c r="BG304" s="125">
        <v>0</v>
      </c>
      <c r="BH304" s="125">
        <v>0</v>
      </c>
      <c r="BI304" s="125">
        <v>0</v>
      </c>
      <c r="BJ304" s="125">
        <v>1.42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>
        <v>0</v>
      </c>
      <c r="BR304" s="125">
        <v>566</v>
      </c>
      <c r="BS304" s="125">
        <f t="shared" si="46"/>
        <v>924.18</v>
      </c>
    </row>
    <row r="305" spans="1:71" s="115" customFormat="1" ht="17.25" customHeight="1">
      <c r="A305" s="123" t="s">
        <v>461</v>
      </c>
      <c r="B305" s="123" t="s">
        <v>140</v>
      </c>
      <c r="C305" s="123" t="s">
        <v>155</v>
      </c>
      <c r="D305" s="124" t="s">
        <v>462</v>
      </c>
      <c r="E305" s="125">
        <v>884.88</v>
      </c>
      <c r="F305" s="125">
        <v>884.88</v>
      </c>
      <c r="G305" s="125">
        <v>368.43</v>
      </c>
      <c r="H305" s="125">
        <v>285.75</v>
      </c>
      <c r="I305" s="125">
        <v>285.75</v>
      </c>
      <c r="J305" s="125">
        <v>0</v>
      </c>
      <c r="K305" s="125">
        <v>0</v>
      </c>
      <c r="L305" s="125">
        <v>0</v>
      </c>
      <c r="M305" s="125">
        <v>30.7</v>
      </c>
      <c r="N305" s="125">
        <v>0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200</v>
      </c>
      <c r="X305" s="123" t="s">
        <v>461</v>
      </c>
      <c r="Y305" s="123" t="s">
        <v>140</v>
      </c>
      <c r="Z305" s="123" t="s">
        <v>155</v>
      </c>
      <c r="AA305" s="124" t="s">
        <v>462</v>
      </c>
      <c r="AB305" s="123">
        <v>0</v>
      </c>
      <c r="AC305" s="125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5">
        <v>0</v>
      </c>
      <c r="BE305" s="125">
        <v>0</v>
      </c>
      <c r="BF305" s="125">
        <v>0</v>
      </c>
      <c r="BG305" s="125">
        <v>0</v>
      </c>
      <c r="BH305" s="125">
        <v>0</v>
      </c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  <c r="BR305" s="125">
        <v>427</v>
      </c>
      <c r="BS305" s="125">
        <f t="shared" si="46"/>
        <v>1311.88</v>
      </c>
    </row>
    <row r="306" spans="1:71" s="115" customFormat="1" ht="17.25" customHeight="1">
      <c r="A306" s="123" t="s">
        <v>461</v>
      </c>
      <c r="B306" s="123" t="s">
        <v>140</v>
      </c>
      <c r="C306" s="123" t="s">
        <v>166</v>
      </c>
      <c r="D306" s="124" t="s">
        <v>463</v>
      </c>
      <c r="E306" s="125">
        <v>0</v>
      </c>
      <c r="F306" s="125">
        <v>0</v>
      </c>
      <c r="G306" s="125">
        <v>0</v>
      </c>
      <c r="H306" s="125"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461</v>
      </c>
      <c r="Y306" s="123" t="s">
        <v>140</v>
      </c>
      <c r="Z306" s="123" t="s">
        <v>166</v>
      </c>
      <c r="AA306" s="124" t="s">
        <v>463</v>
      </c>
      <c r="AB306" s="123">
        <v>0</v>
      </c>
      <c r="AC306" s="125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5">
        <v>0</v>
      </c>
      <c r="BE306" s="125">
        <v>0</v>
      </c>
      <c r="BF306" s="125">
        <v>0</v>
      </c>
      <c r="BG306" s="125">
        <v>0</v>
      </c>
      <c r="BH306" s="125">
        <v>0</v>
      </c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  <c r="BR306" s="125">
        <v>51</v>
      </c>
      <c r="BS306" s="125">
        <f t="shared" si="46"/>
        <v>51</v>
      </c>
    </row>
    <row r="307" spans="1:71" s="115" customFormat="1" ht="17.25" customHeight="1">
      <c r="A307" s="123" t="s">
        <v>461</v>
      </c>
      <c r="B307" s="123" t="s">
        <v>140</v>
      </c>
      <c r="C307" s="123" t="s">
        <v>163</v>
      </c>
      <c r="D307" s="124" t="s">
        <v>464</v>
      </c>
      <c r="E307" s="125">
        <v>42.52</v>
      </c>
      <c r="F307" s="125">
        <v>36.92</v>
      </c>
      <c r="G307" s="125">
        <v>23.9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1.99</v>
      </c>
      <c r="N307" s="125">
        <v>0</v>
      </c>
      <c r="O307" s="125">
        <v>11.03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461</v>
      </c>
      <c r="Y307" s="123" t="s">
        <v>140</v>
      </c>
      <c r="Z307" s="123" t="s">
        <v>163</v>
      </c>
      <c r="AA307" s="124" t="s">
        <v>464</v>
      </c>
      <c r="AB307" s="123">
        <v>5.6</v>
      </c>
      <c r="AC307" s="131">
        <v>1</v>
      </c>
      <c r="AD307" s="132">
        <v>0</v>
      </c>
      <c r="AE307" s="133">
        <v>0</v>
      </c>
      <c r="AF307" s="133">
        <v>0</v>
      </c>
      <c r="AG307" s="132">
        <v>0</v>
      </c>
      <c r="AH307" s="132">
        <v>0</v>
      </c>
      <c r="AI307" s="132">
        <v>0</v>
      </c>
      <c r="AJ307" s="132">
        <v>0</v>
      </c>
      <c r="AK307" s="132">
        <v>0</v>
      </c>
      <c r="AL307" s="132">
        <v>2.2999999999999998</v>
      </c>
      <c r="AM307" s="133">
        <v>0</v>
      </c>
      <c r="AN307" s="132">
        <v>0</v>
      </c>
      <c r="AO307" s="132">
        <v>0</v>
      </c>
      <c r="AP307" s="132">
        <v>0</v>
      </c>
      <c r="AQ307" s="132">
        <v>0</v>
      </c>
      <c r="AR307" s="132">
        <v>0.3</v>
      </c>
      <c r="AS307" s="133">
        <v>0</v>
      </c>
      <c r="AT307" s="133">
        <v>0</v>
      </c>
      <c r="AU307" s="133">
        <v>0</v>
      </c>
      <c r="AV307" s="132">
        <v>0</v>
      </c>
      <c r="AW307" s="133">
        <v>0</v>
      </c>
      <c r="AX307" s="132">
        <v>2</v>
      </c>
      <c r="AY307" s="132">
        <v>0</v>
      </c>
      <c r="AZ307" s="132">
        <v>0</v>
      </c>
      <c r="BA307" s="132">
        <v>0</v>
      </c>
      <c r="BB307" s="132">
        <v>0</v>
      </c>
      <c r="BC307" s="132">
        <v>0</v>
      </c>
      <c r="BD307" s="125">
        <v>0</v>
      </c>
      <c r="BE307" s="125">
        <v>0</v>
      </c>
      <c r="BF307" s="125">
        <v>0</v>
      </c>
      <c r="BG307" s="125">
        <v>0</v>
      </c>
      <c r="BH307" s="125">
        <v>0</v>
      </c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  <c r="BR307" s="125">
        <v>43</v>
      </c>
      <c r="BS307" s="125">
        <f t="shared" si="46"/>
        <v>85.52</v>
      </c>
    </row>
    <row r="308" spans="1:71" s="115" customFormat="1" ht="17.25" customHeight="1">
      <c r="A308" s="123" t="s">
        <v>461</v>
      </c>
      <c r="B308" s="123" t="s">
        <v>140</v>
      </c>
      <c r="C308" s="123" t="s">
        <v>153</v>
      </c>
      <c r="D308" s="124" t="s">
        <v>465</v>
      </c>
      <c r="E308" s="125">
        <v>124.63</v>
      </c>
      <c r="F308" s="125">
        <v>109.83</v>
      </c>
      <c r="G308" s="125">
        <v>68.430000000000007</v>
      </c>
      <c r="H308" s="125">
        <v>8.92</v>
      </c>
      <c r="I308" s="125">
        <v>2.25</v>
      </c>
      <c r="J308" s="125">
        <v>6.67</v>
      </c>
      <c r="K308" s="125">
        <v>0</v>
      </c>
      <c r="L308" s="125">
        <v>0</v>
      </c>
      <c r="M308" s="125">
        <v>5.7</v>
      </c>
      <c r="N308" s="125">
        <v>0</v>
      </c>
      <c r="O308" s="125">
        <v>26.78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461</v>
      </c>
      <c r="Y308" s="123" t="s">
        <v>140</v>
      </c>
      <c r="Z308" s="123" t="s">
        <v>153</v>
      </c>
      <c r="AA308" s="124" t="s">
        <v>465</v>
      </c>
      <c r="AB308" s="123">
        <v>14.8</v>
      </c>
      <c r="AC308" s="131">
        <v>2.7</v>
      </c>
      <c r="AD308" s="132">
        <v>0</v>
      </c>
      <c r="AE308" s="133">
        <v>0</v>
      </c>
      <c r="AF308" s="133">
        <v>0</v>
      </c>
      <c r="AG308" s="132">
        <v>0.18</v>
      </c>
      <c r="AH308" s="132">
        <v>1</v>
      </c>
      <c r="AI308" s="132">
        <v>0.08</v>
      </c>
      <c r="AJ308" s="132">
        <v>0</v>
      </c>
      <c r="AK308" s="132">
        <v>0.24</v>
      </c>
      <c r="AL308" s="132">
        <v>2.7</v>
      </c>
      <c r="AM308" s="133">
        <v>0</v>
      </c>
      <c r="AN308" s="132">
        <v>0.46</v>
      </c>
      <c r="AO308" s="132">
        <v>0</v>
      </c>
      <c r="AP308" s="132">
        <v>0</v>
      </c>
      <c r="AQ308" s="132">
        <v>0</v>
      </c>
      <c r="AR308" s="132">
        <v>3.6</v>
      </c>
      <c r="AS308" s="133">
        <v>0</v>
      </c>
      <c r="AT308" s="133">
        <v>0</v>
      </c>
      <c r="AU308" s="133">
        <v>0</v>
      </c>
      <c r="AV308" s="132">
        <v>0.48</v>
      </c>
      <c r="AW308" s="133">
        <v>0</v>
      </c>
      <c r="AX308" s="132">
        <v>1.36</v>
      </c>
      <c r="AY308" s="132">
        <v>0</v>
      </c>
      <c r="AZ308" s="132">
        <v>2</v>
      </c>
      <c r="BA308" s="132">
        <v>0</v>
      </c>
      <c r="BB308" s="132">
        <v>0</v>
      </c>
      <c r="BC308" s="132">
        <v>0</v>
      </c>
      <c r="BD308" s="125">
        <v>0</v>
      </c>
      <c r="BE308" s="125">
        <v>0</v>
      </c>
      <c r="BF308" s="125">
        <v>0</v>
      </c>
      <c r="BG308" s="125">
        <v>0</v>
      </c>
      <c r="BH308" s="125">
        <v>0</v>
      </c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  <c r="BR308" s="125">
        <v>924</v>
      </c>
      <c r="BS308" s="125">
        <f t="shared" si="46"/>
        <v>1048.6300000000001</v>
      </c>
    </row>
    <row r="309" spans="1:71" s="115" customFormat="1" ht="17.25" customHeight="1">
      <c r="A309" s="123"/>
      <c r="B309" s="123" t="s">
        <v>144</v>
      </c>
      <c r="C309" s="123"/>
      <c r="D309" s="124" t="s">
        <v>466</v>
      </c>
      <c r="E309" s="125">
        <v>28.96</v>
      </c>
      <c r="F309" s="125">
        <v>24.96</v>
      </c>
      <c r="G309" s="125">
        <v>15.77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1.31</v>
      </c>
      <c r="N309" s="125">
        <v>0</v>
      </c>
      <c r="O309" s="125">
        <v>7.88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/>
      <c r="Y309" s="123" t="s">
        <v>144</v>
      </c>
      <c r="Z309" s="123"/>
      <c r="AA309" s="124" t="s">
        <v>466</v>
      </c>
      <c r="AB309" s="123">
        <v>4</v>
      </c>
      <c r="AC309" s="125">
        <f>SUM(AC310)</f>
        <v>0.5</v>
      </c>
      <c r="AD309" s="125">
        <f t="shared" ref="AD309:BC309" si="52">SUM(AD310)</f>
        <v>0.5</v>
      </c>
      <c r="AE309" s="125">
        <f t="shared" si="52"/>
        <v>0</v>
      </c>
      <c r="AF309" s="125">
        <f t="shared" si="52"/>
        <v>0</v>
      </c>
      <c r="AG309" s="125">
        <f t="shared" si="52"/>
        <v>0.1</v>
      </c>
      <c r="AH309" s="125">
        <f t="shared" si="52"/>
        <v>0.3</v>
      </c>
      <c r="AI309" s="125">
        <f t="shared" si="52"/>
        <v>0</v>
      </c>
      <c r="AJ309" s="125">
        <f t="shared" si="52"/>
        <v>0</v>
      </c>
      <c r="AK309" s="125">
        <f t="shared" si="52"/>
        <v>0</v>
      </c>
      <c r="AL309" s="125">
        <f t="shared" si="52"/>
        <v>0.3</v>
      </c>
      <c r="AM309" s="125">
        <f t="shared" si="52"/>
        <v>0</v>
      </c>
      <c r="AN309" s="125">
        <f t="shared" si="52"/>
        <v>0.2</v>
      </c>
      <c r="AO309" s="125">
        <f t="shared" si="52"/>
        <v>0.3</v>
      </c>
      <c r="AP309" s="125">
        <f t="shared" si="52"/>
        <v>0.1</v>
      </c>
      <c r="AQ309" s="125">
        <f t="shared" si="52"/>
        <v>0.2</v>
      </c>
      <c r="AR309" s="125">
        <f t="shared" si="52"/>
        <v>0.5</v>
      </c>
      <c r="AS309" s="125">
        <f t="shared" si="52"/>
        <v>0</v>
      </c>
      <c r="AT309" s="125">
        <f t="shared" si="52"/>
        <v>0</v>
      </c>
      <c r="AU309" s="125">
        <f t="shared" si="52"/>
        <v>0</v>
      </c>
      <c r="AV309" s="125">
        <f t="shared" si="52"/>
        <v>0</v>
      </c>
      <c r="AW309" s="125">
        <f t="shared" si="52"/>
        <v>0</v>
      </c>
      <c r="AX309" s="125">
        <f t="shared" si="52"/>
        <v>1</v>
      </c>
      <c r="AY309" s="125">
        <f t="shared" si="52"/>
        <v>0</v>
      </c>
      <c r="AZ309" s="125">
        <f t="shared" si="52"/>
        <v>0</v>
      </c>
      <c r="BA309" s="125">
        <f t="shared" si="52"/>
        <v>0</v>
      </c>
      <c r="BB309" s="125">
        <f t="shared" si="52"/>
        <v>0</v>
      </c>
      <c r="BC309" s="125">
        <f t="shared" si="52"/>
        <v>0</v>
      </c>
      <c r="BD309" s="125">
        <v>0</v>
      </c>
      <c r="BE309" s="125">
        <v>0</v>
      </c>
      <c r="BF309" s="125">
        <v>0</v>
      </c>
      <c r="BG309" s="125">
        <v>0</v>
      </c>
      <c r="BH309" s="125">
        <v>0</v>
      </c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>
        <v>0</v>
      </c>
      <c r="BR309" s="125">
        <v>0</v>
      </c>
      <c r="BS309" s="125">
        <f t="shared" si="46"/>
        <v>28.96</v>
      </c>
    </row>
    <row r="310" spans="1:71" s="115" customFormat="1" ht="17.25" customHeight="1">
      <c r="A310" s="123" t="s">
        <v>461</v>
      </c>
      <c r="B310" s="123" t="s">
        <v>146</v>
      </c>
      <c r="C310" s="123" t="s">
        <v>137</v>
      </c>
      <c r="D310" s="124" t="s">
        <v>467</v>
      </c>
      <c r="E310" s="125">
        <v>28.96</v>
      </c>
      <c r="F310" s="125">
        <v>24.96</v>
      </c>
      <c r="G310" s="125">
        <v>15.77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1.31</v>
      </c>
      <c r="N310" s="125">
        <v>0</v>
      </c>
      <c r="O310" s="125">
        <v>7.88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 t="s">
        <v>461</v>
      </c>
      <c r="Y310" s="123" t="s">
        <v>146</v>
      </c>
      <c r="Z310" s="123" t="s">
        <v>137</v>
      </c>
      <c r="AA310" s="124" t="s">
        <v>467</v>
      </c>
      <c r="AB310" s="123">
        <v>4</v>
      </c>
      <c r="AC310" s="131">
        <v>0.5</v>
      </c>
      <c r="AD310" s="132">
        <v>0.5</v>
      </c>
      <c r="AE310" s="133">
        <v>0</v>
      </c>
      <c r="AF310" s="133">
        <v>0</v>
      </c>
      <c r="AG310" s="132">
        <v>0.1</v>
      </c>
      <c r="AH310" s="132">
        <v>0.3</v>
      </c>
      <c r="AI310" s="132">
        <v>0</v>
      </c>
      <c r="AJ310" s="132">
        <v>0</v>
      </c>
      <c r="AK310" s="132">
        <v>0</v>
      </c>
      <c r="AL310" s="132">
        <v>0.3</v>
      </c>
      <c r="AM310" s="133">
        <v>0</v>
      </c>
      <c r="AN310" s="132">
        <v>0.2</v>
      </c>
      <c r="AO310" s="132">
        <v>0.3</v>
      </c>
      <c r="AP310" s="132">
        <v>0.1</v>
      </c>
      <c r="AQ310" s="132">
        <v>0.2</v>
      </c>
      <c r="AR310" s="132">
        <v>0.5</v>
      </c>
      <c r="AS310" s="133">
        <v>0</v>
      </c>
      <c r="AT310" s="133">
        <v>0</v>
      </c>
      <c r="AU310" s="133">
        <v>0</v>
      </c>
      <c r="AV310" s="132">
        <v>0</v>
      </c>
      <c r="AW310" s="133">
        <v>0</v>
      </c>
      <c r="AX310" s="132">
        <v>1</v>
      </c>
      <c r="AY310" s="132">
        <v>0</v>
      </c>
      <c r="AZ310" s="132">
        <v>0</v>
      </c>
      <c r="BA310" s="132">
        <v>0</v>
      </c>
      <c r="BB310" s="132">
        <v>0</v>
      </c>
      <c r="BC310" s="132">
        <v>0</v>
      </c>
      <c r="BD310" s="125">
        <v>0</v>
      </c>
      <c r="BE310" s="125">
        <v>0</v>
      </c>
      <c r="BF310" s="125">
        <v>0</v>
      </c>
      <c r="BG310" s="125">
        <v>0</v>
      </c>
      <c r="BH310" s="125">
        <v>0</v>
      </c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  <c r="BR310" s="125">
        <v>0</v>
      </c>
      <c r="BS310" s="125">
        <f t="shared" si="46"/>
        <v>28.96</v>
      </c>
    </row>
    <row r="311" spans="1:71" s="115" customFormat="1" ht="17.25" customHeight="1">
      <c r="A311" s="123"/>
      <c r="B311" s="123" t="s">
        <v>148</v>
      </c>
      <c r="C311" s="123"/>
      <c r="D311" s="124" t="s">
        <v>468</v>
      </c>
      <c r="E311" s="125">
        <v>213.72</v>
      </c>
      <c r="F311" s="125">
        <v>0</v>
      </c>
      <c r="G311" s="125">
        <v>0</v>
      </c>
      <c r="H311" s="125">
        <v>0</v>
      </c>
      <c r="I311" s="125">
        <v>0</v>
      </c>
      <c r="J311" s="125">
        <v>0</v>
      </c>
      <c r="K311" s="125">
        <v>0</v>
      </c>
      <c r="L311" s="125">
        <v>0</v>
      </c>
      <c r="M311" s="125">
        <v>0</v>
      </c>
      <c r="N311" s="125">
        <v>0</v>
      </c>
      <c r="O311" s="125">
        <v>0</v>
      </c>
      <c r="P311" s="125">
        <v>0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/>
      <c r="Y311" s="123" t="s">
        <v>148</v>
      </c>
      <c r="Z311" s="123"/>
      <c r="AA311" s="124" t="s">
        <v>468</v>
      </c>
      <c r="AB311" s="123">
        <v>213.72</v>
      </c>
      <c r="AC311" s="125">
        <f>SUM(AC312:AC313)</f>
        <v>12.5</v>
      </c>
      <c r="AD311" s="125">
        <f t="shared" ref="AD311:BC311" si="53">SUM(AD312:AD313)</f>
        <v>4</v>
      </c>
      <c r="AE311" s="125">
        <f t="shared" si="53"/>
        <v>0</v>
      </c>
      <c r="AF311" s="125">
        <f t="shared" si="53"/>
        <v>0</v>
      </c>
      <c r="AG311" s="125">
        <f t="shared" si="53"/>
        <v>0.5</v>
      </c>
      <c r="AH311" s="125">
        <f t="shared" si="53"/>
        <v>4</v>
      </c>
      <c r="AI311" s="125">
        <f t="shared" si="53"/>
        <v>4</v>
      </c>
      <c r="AJ311" s="125">
        <f t="shared" si="53"/>
        <v>0</v>
      </c>
      <c r="AK311" s="125">
        <f t="shared" si="53"/>
        <v>0</v>
      </c>
      <c r="AL311" s="125">
        <f t="shared" si="53"/>
        <v>4</v>
      </c>
      <c r="AM311" s="125">
        <f t="shared" si="53"/>
        <v>0</v>
      </c>
      <c r="AN311" s="125">
        <f t="shared" si="53"/>
        <v>16</v>
      </c>
      <c r="AO311" s="125">
        <f t="shared" si="53"/>
        <v>0</v>
      </c>
      <c r="AP311" s="125">
        <f t="shared" si="53"/>
        <v>0</v>
      </c>
      <c r="AQ311" s="125">
        <f t="shared" si="53"/>
        <v>0</v>
      </c>
      <c r="AR311" s="125">
        <f t="shared" si="53"/>
        <v>1.6</v>
      </c>
      <c r="AS311" s="125">
        <f t="shared" si="53"/>
        <v>0</v>
      </c>
      <c r="AT311" s="125">
        <f t="shared" si="53"/>
        <v>0</v>
      </c>
      <c r="AU311" s="125">
        <f t="shared" si="53"/>
        <v>0</v>
      </c>
      <c r="AV311" s="125">
        <f t="shared" si="53"/>
        <v>2.8</v>
      </c>
      <c r="AW311" s="125">
        <f t="shared" si="53"/>
        <v>0</v>
      </c>
      <c r="AX311" s="125">
        <f t="shared" si="53"/>
        <v>40</v>
      </c>
      <c r="AY311" s="125">
        <f t="shared" si="53"/>
        <v>0</v>
      </c>
      <c r="AZ311" s="125">
        <f t="shared" si="53"/>
        <v>8</v>
      </c>
      <c r="BA311" s="125">
        <f t="shared" si="53"/>
        <v>35.72</v>
      </c>
      <c r="BB311" s="125">
        <f t="shared" si="53"/>
        <v>0</v>
      </c>
      <c r="BC311" s="125">
        <f t="shared" si="53"/>
        <v>80.599999999999994</v>
      </c>
      <c r="BD311" s="125">
        <v>0</v>
      </c>
      <c r="BE311" s="125">
        <v>0</v>
      </c>
      <c r="BF311" s="125">
        <v>0</v>
      </c>
      <c r="BG311" s="125">
        <v>0</v>
      </c>
      <c r="BH311" s="125">
        <v>0</v>
      </c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  <c r="BR311" s="125">
        <v>459</v>
      </c>
      <c r="BS311" s="125">
        <f t="shared" si="46"/>
        <v>672.72</v>
      </c>
    </row>
    <row r="312" spans="1:71" s="115" customFormat="1" ht="17.25" customHeight="1">
      <c r="A312" s="123" t="s">
        <v>461</v>
      </c>
      <c r="B312" s="123" t="s">
        <v>150</v>
      </c>
      <c r="C312" s="123" t="s">
        <v>148</v>
      </c>
      <c r="D312" s="124" t="s">
        <v>469</v>
      </c>
      <c r="E312" s="125">
        <v>0</v>
      </c>
      <c r="F312" s="125">
        <v>0</v>
      </c>
      <c r="G312" s="125">
        <v>0</v>
      </c>
      <c r="H312" s="125"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>
        <v>0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461</v>
      </c>
      <c r="Y312" s="123" t="s">
        <v>150</v>
      </c>
      <c r="Z312" s="123" t="s">
        <v>148</v>
      </c>
      <c r="AA312" s="124" t="s">
        <v>469</v>
      </c>
      <c r="AB312" s="123">
        <v>0</v>
      </c>
      <c r="AC312" s="125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5">
        <v>0</v>
      </c>
      <c r="BE312" s="125">
        <v>0</v>
      </c>
      <c r="BF312" s="125">
        <v>0</v>
      </c>
      <c r="BG312" s="125">
        <v>0</v>
      </c>
      <c r="BH312" s="125">
        <v>0</v>
      </c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  <c r="BR312" s="125">
        <v>459</v>
      </c>
      <c r="BS312" s="125">
        <f t="shared" si="46"/>
        <v>459</v>
      </c>
    </row>
    <row r="313" spans="1:71" s="115" customFormat="1" ht="17.25" customHeight="1">
      <c r="A313" s="123" t="s">
        <v>461</v>
      </c>
      <c r="B313" s="123" t="s">
        <v>150</v>
      </c>
      <c r="C313" s="123" t="s">
        <v>153</v>
      </c>
      <c r="D313" s="124" t="s">
        <v>470</v>
      </c>
      <c r="E313" s="125">
        <v>213.72</v>
      </c>
      <c r="F313" s="125">
        <v>0</v>
      </c>
      <c r="G313" s="125">
        <v>0</v>
      </c>
      <c r="H313" s="125"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>
        <v>0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3" t="s">
        <v>461</v>
      </c>
      <c r="Y313" s="123" t="s">
        <v>150</v>
      </c>
      <c r="Z313" s="123" t="s">
        <v>153</v>
      </c>
      <c r="AA313" s="124" t="s">
        <v>470</v>
      </c>
      <c r="AB313" s="123">
        <v>213.72</v>
      </c>
      <c r="AC313" s="131">
        <v>12.5</v>
      </c>
      <c r="AD313" s="132">
        <v>4</v>
      </c>
      <c r="AE313" s="133">
        <v>0</v>
      </c>
      <c r="AF313" s="133">
        <v>0</v>
      </c>
      <c r="AG313" s="132">
        <v>0.5</v>
      </c>
      <c r="AH313" s="132">
        <v>4</v>
      </c>
      <c r="AI313" s="132">
        <v>4</v>
      </c>
      <c r="AJ313" s="132">
        <v>0</v>
      </c>
      <c r="AK313" s="132">
        <v>0</v>
      </c>
      <c r="AL313" s="132">
        <v>4</v>
      </c>
      <c r="AM313" s="133">
        <v>0</v>
      </c>
      <c r="AN313" s="132">
        <v>16</v>
      </c>
      <c r="AO313" s="132">
        <v>0</v>
      </c>
      <c r="AP313" s="132">
        <v>0</v>
      </c>
      <c r="AQ313" s="132">
        <v>0</v>
      </c>
      <c r="AR313" s="132">
        <v>1.6</v>
      </c>
      <c r="AS313" s="133">
        <v>0</v>
      </c>
      <c r="AT313" s="133">
        <v>0</v>
      </c>
      <c r="AU313" s="133">
        <v>0</v>
      </c>
      <c r="AV313" s="132">
        <v>2.8</v>
      </c>
      <c r="AW313" s="133">
        <v>0</v>
      </c>
      <c r="AX313" s="132">
        <v>40</v>
      </c>
      <c r="AY313" s="132">
        <v>0</v>
      </c>
      <c r="AZ313" s="132">
        <v>8</v>
      </c>
      <c r="BA313" s="132">
        <v>35.72</v>
      </c>
      <c r="BB313" s="132">
        <v>0</v>
      </c>
      <c r="BC313" s="132">
        <v>80.599999999999994</v>
      </c>
      <c r="BD313" s="125">
        <v>0</v>
      </c>
      <c r="BE313" s="125">
        <v>0</v>
      </c>
      <c r="BF313" s="125">
        <v>0</v>
      </c>
      <c r="BG313" s="125">
        <v>0</v>
      </c>
      <c r="BH313" s="125">
        <v>0</v>
      </c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  <c r="BR313" s="125">
        <v>0</v>
      </c>
      <c r="BS313" s="125">
        <f t="shared" si="46"/>
        <v>213.72</v>
      </c>
    </row>
    <row r="314" spans="1:71" s="115" customFormat="1" ht="17.25" customHeight="1">
      <c r="A314" s="123"/>
      <c r="B314" s="123" t="s">
        <v>159</v>
      </c>
      <c r="C314" s="123"/>
      <c r="D314" s="124" t="s">
        <v>471</v>
      </c>
      <c r="E314" s="125">
        <v>618.75</v>
      </c>
      <c r="F314" s="125">
        <v>537.49</v>
      </c>
      <c r="G314" s="125">
        <v>321.11</v>
      </c>
      <c r="H314" s="125"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26.76</v>
      </c>
      <c r="N314" s="125">
        <v>0</v>
      </c>
      <c r="O314" s="125">
        <v>149.63</v>
      </c>
      <c r="P314" s="125">
        <v>0</v>
      </c>
      <c r="Q314" s="125">
        <v>0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40</v>
      </c>
      <c r="X314" s="123"/>
      <c r="Y314" s="123" t="s">
        <v>159</v>
      </c>
      <c r="Z314" s="123"/>
      <c r="AA314" s="124" t="s">
        <v>471</v>
      </c>
      <c r="AB314" s="123">
        <v>80.239999999999995</v>
      </c>
      <c r="AC314" s="125">
        <f>AC315</f>
        <v>20</v>
      </c>
      <c r="AD314" s="125">
        <f t="shared" ref="AD314:BC314" si="54">AD315</f>
        <v>0</v>
      </c>
      <c r="AE314" s="125">
        <f t="shared" si="54"/>
        <v>0</v>
      </c>
      <c r="AF314" s="125">
        <f t="shared" si="54"/>
        <v>0</v>
      </c>
      <c r="AG314" s="125">
        <f t="shared" si="54"/>
        <v>10</v>
      </c>
      <c r="AH314" s="125">
        <f t="shared" si="54"/>
        <v>10</v>
      </c>
      <c r="AI314" s="125">
        <f t="shared" si="54"/>
        <v>0</v>
      </c>
      <c r="AJ314" s="125">
        <f t="shared" si="54"/>
        <v>0</v>
      </c>
      <c r="AK314" s="125">
        <f t="shared" si="54"/>
        <v>0</v>
      </c>
      <c r="AL314" s="125">
        <f t="shared" si="54"/>
        <v>0</v>
      </c>
      <c r="AM314" s="125">
        <f t="shared" si="54"/>
        <v>0</v>
      </c>
      <c r="AN314" s="125">
        <f t="shared" si="54"/>
        <v>0</v>
      </c>
      <c r="AO314" s="125">
        <f t="shared" si="54"/>
        <v>0</v>
      </c>
      <c r="AP314" s="125">
        <f t="shared" si="54"/>
        <v>0</v>
      </c>
      <c r="AQ314" s="125">
        <f t="shared" si="54"/>
        <v>0</v>
      </c>
      <c r="AR314" s="125">
        <f t="shared" si="54"/>
        <v>1</v>
      </c>
      <c r="AS314" s="125">
        <f t="shared" si="54"/>
        <v>0</v>
      </c>
      <c r="AT314" s="125">
        <f t="shared" si="54"/>
        <v>0</v>
      </c>
      <c r="AU314" s="125">
        <f t="shared" si="54"/>
        <v>0</v>
      </c>
      <c r="AV314" s="125">
        <f t="shared" si="54"/>
        <v>0</v>
      </c>
      <c r="AW314" s="125">
        <f t="shared" si="54"/>
        <v>0</v>
      </c>
      <c r="AX314" s="125">
        <f t="shared" si="54"/>
        <v>20.239999999999998</v>
      </c>
      <c r="AY314" s="125">
        <f t="shared" si="54"/>
        <v>0</v>
      </c>
      <c r="AZ314" s="125">
        <f t="shared" si="54"/>
        <v>0</v>
      </c>
      <c r="BA314" s="125">
        <f t="shared" si="54"/>
        <v>0</v>
      </c>
      <c r="BB314" s="125">
        <f t="shared" si="54"/>
        <v>0</v>
      </c>
      <c r="BC314" s="125">
        <f t="shared" si="54"/>
        <v>19</v>
      </c>
      <c r="BD314" s="125">
        <v>1.02</v>
      </c>
      <c r="BE314" s="125">
        <v>0</v>
      </c>
      <c r="BF314" s="125">
        <v>0</v>
      </c>
      <c r="BG314" s="125">
        <v>0</v>
      </c>
      <c r="BH314" s="125">
        <v>0</v>
      </c>
      <c r="BI314" s="125">
        <v>0</v>
      </c>
      <c r="BJ314" s="125">
        <v>1.02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  <c r="BR314" s="125">
        <v>8040</v>
      </c>
      <c r="BS314" s="125">
        <f t="shared" si="46"/>
        <v>8658.75</v>
      </c>
    </row>
    <row r="315" spans="1:71" s="115" customFormat="1" ht="17.25" customHeight="1">
      <c r="A315" s="123" t="s">
        <v>461</v>
      </c>
      <c r="B315" s="123" t="s">
        <v>161</v>
      </c>
      <c r="C315" s="123" t="s">
        <v>137</v>
      </c>
      <c r="D315" s="124" t="s">
        <v>472</v>
      </c>
      <c r="E315" s="125">
        <v>618.75</v>
      </c>
      <c r="F315" s="125">
        <v>537.49</v>
      </c>
      <c r="G315" s="125">
        <v>321.11</v>
      </c>
      <c r="H315" s="125"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26.76</v>
      </c>
      <c r="N315" s="125">
        <v>0</v>
      </c>
      <c r="O315" s="125">
        <v>149.63</v>
      </c>
      <c r="P315" s="125">
        <v>0</v>
      </c>
      <c r="Q315" s="125">
        <v>0</v>
      </c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40</v>
      </c>
      <c r="X315" s="123" t="s">
        <v>461</v>
      </c>
      <c r="Y315" s="123" t="s">
        <v>161</v>
      </c>
      <c r="Z315" s="123" t="s">
        <v>137</v>
      </c>
      <c r="AA315" s="124" t="s">
        <v>472</v>
      </c>
      <c r="AB315" s="123">
        <v>80.239999999999995</v>
      </c>
      <c r="AC315" s="131">
        <v>20</v>
      </c>
      <c r="AD315" s="132">
        <v>0</v>
      </c>
      <c r="AE315" s="133">
        <v>0</v>
      </c>
      <c r="AF315" s="133">
        <v>0</v>
      </c>
      <c r="AG315" s="132">
        <v>10</v>
      </c>
      <c r="AH315" s="132">
        <v>10</v>
      </c>
      <c r="AI315" s="132">
        <v>0</v>
      </c>
      <c r="AJ315" s="132">
        <v>0</v>
      </c>
      <c r="AK315" s="132">
        <v>0</v>
      </c>
      <c r="AL315" s="132">
        <v>0</v>
      </c>
      <c r="AM315" s="133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1</v>
      </c>
      <c r="AS315" s="133">
        <v>0</v>
      </c>
      <c r="AT315" s="133">
        <v>0</v>
      </c>
      <c r="AU315" s="133">
        <v>0</v>
      </c>
      <c r="AV315" s="132">
        <v>0</v>
      </c>
      <c r="AW315" s="133">
        <v>0</v>
      </c>
      <c r="AX315" s="132">
        <v>20.239999999999998</v>
      </c>
      <c r="AY315" s="132">
        <v>0</v>
      </c>
      <c r="AZ315" s="132">
        <v>0</v>
      </c>
      <c r="BA315" s="132">
        <v>0</v>
      </c>
      <c r="BB315" s="132">
        <v>0</v>
      </c>
      <c r="BC315" s="132">
        <v>19</v>
      </c>
      <c r="BD315" s="125">
        <v>1.02</v>
      </c>
      <c r="BE315" s="125">
        <v>0</v>
      </c>
      <c r="BF315" s="125">
        <v>0</v>
      </c>
      <c r="BG315" s="125">
        <v>0</v>
      </c>
      <c r="BH315" s="125">
        <v>0</v>
      </c>
      <c r="BI315" s="125">
        <v>0</v>
      </c>
      <c r="BJ315" s="125">
        <v>1.02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  <c r="BR315" s="125">
        <v>8040</v>
      </c>
      <c r="BS315" s="125">
        <f t="shared" si="46"/>
        <v>8658.75</v>
      </c>
    </row>
    <row r="316" spans="1:71" s="115" customFormat="1" ht="17.25" customHeight="1">
      <c r="A316" s="123"/>
      <c r="B316" s="123" t="s">
        <v>166</v>
      </c>
      <c r="C316" s="123"/>
      <c r="D316" s="124" t="s">
        <v>473</v>
      </c>
      <c r="E316" s="125">
        <v>218.67</v>
      </c>
      <c r="F316" s="125">
        <v>187.92</v>
      </c>
      <c r="G316" s="125">
        <v>107.45</v>
      </c>
      <c r="H316" s="125">
        <v>68.63</v>
      </c>
      <c r="I316" s="125">
        <v>68.63</v>
      </c>
      <c r="J316" s="125">
        <v>0</v>
      </c>
      <c r="K316" s="125">
        <v>0</v>
      </c>
      <c r="L316" s="125">
        <v>0</v>
      </c>
      <c r="M316" s="125">
        <v>8.9499999999999993</v>
      </c>
      <c r="N316" s="125">
        <v>0</v>
      </c>
      <c r="O316" s="125">
        <v>0</v>
      </c>
      <c r="P316" s="125">
        <v>0</v>
      </c>
      <c r="Q316" s="125">
        <v>0</v>
      </c>
      <c r="R316" s="125">
        <v>2.89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/>
      <c r="Y316" s="123" t="s">
        <v>166</v>
      </c>
      <c r="Z316" s="123"/>
      <c r="AA316" s="124" t="s">
        <v>473</v>
      </c>
      <c r="AB316" s="123">
        <v>30.24</v>
      </c>
      <c r="AC316" s="125">
        <f>AC317</f>
        <v>4</v>
      </c>
      <c r="AD316" s="125">
        <f t="shared" ref="AD316:BC316" si="55">AD317</f>
        <v>0.6</v>
      </c>
      <c r="AE316" s="125">
        <f t="shared" si="55"/>
        <v>0</v>
      </c>
      <c r="AF316" s="125">
        <f t="shared" si="55"/>
        <v>0</v>
      </c>
      <c r="AG316" s="125">
        <f t="shared" si="55"/>
        <v>0.7</v>
      </c>
      <c r="AH316" s="125">
        <f t="shared" si="55"/>
        <v>2.1</v>
      </c>
      <c r="AI316" s="125">
        <f t="shared" si="55"/>
        <v>0</v>
      </c>
      <c r="AJ316" s="125">
        <f t="shared" si="55"/>
        <v>0</v>
      </c>
      <c r="AK316" s="125">
        <f t="shared" si="55"/>
        <v>0</v>
      </c>
      <c r="AL316" s="125">
        <f t="shared" si="55"/>
        <v>4</v>
      </c>
      <c r="AM316" s="125">
        <f t="shared" si="55"/>
        <v>0</v>
      </c>
      <c r="AN316" s="125">
        <f t="shared" si="55"/>
        <v>1.5</v>
      </c>
      <c r="AO316" s="125">
        <f t="shared" si="55"/>
        <v>0.5</v>
      </c>
      <c r="AP316" s="125">
        <f t="shared" si="55"/>
        <v>1.5</v>
      </c>
      <c r="AQ316" s="125">
        <f t="shared" si="55"/>
        <v>2.5</v>
      </c>
      <c r="AR316" s="125">
        <f t="shared" si="55"/>
        <v>0.5</v>
      </c>
      <c r="AS316" s="125">
        <f t="shared" si="55"/>
        <v>0</v>
      </c>
      <c r="AT316" s="125">
        <f t="shared" si="55"/>
        <v>0</v>
      </c>
      <c r="AU316" s="125">
        <f t="shared" si="55"/>
        <v>0</v>
      </c>
      <c r="AV316" s="125">
        <f t="shared" si="55"/>
        <v>0</v>
      </c>
      <c r="AW316" s="125">
        <f t="shared" si="55"/>
        <v>0.4</v>
      </c>
      <c r="AX316" s="125">
        <f t="shared" si="55"/>
        <v>4.8</v>
      </c>
      <c r="AY316" s="125">
        <f t="shared" si="55"/>
        <v>0</v>
      </c>
      <c r="AZ316" s="125">
        <f t="shared" si="55"/>
        <v>0</v>
      </c>
      <c r="BA316" s="125">
        <f t="shared" si="55"/>
        <v>4</v>
      </c>
      <c r="BB316" s="125">
        <f t="shared" si="55"/>
        <v>0</v>
      </c>
      <c r="BC316" s="125">
        <f t="shared" si="55"/>
        <v>3.14</v>
      </c>
      <c r="BD316" s="125">
        <v>0.51</v>
      </c>
      <c r="BE316" s="125">
        <v>0</v>
      </c>
      <c r="BF316" s="125">
        <v>0</v>
      </c>
      <c r="BG316" s="125">
        <v>0</v>
      </c>
      <c r="BH316" s="125">
        <v>0</v>
      </c>
      <c r="BI316" s="125">
        <v>0</v>
      </c>
      <c r="BJ316" s="125">
        <v>0.51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  <c r="BR316" s="125">
        <v>83.6</v>
      </c>
      <c r="BS316" s="125">
        <f t="shared" si="46"/>
        <v>302.27</v>
      </c>
    </row>
    <row r="317" spans="1:71" s="115" customFormat="1" ht="17.25" customHeight="1">
      <c r="A317" s="123" t="s">
        <v>461</v>
      </c>
      <c r="B317" s="123" t="s">
        <v>168</v>
      </c>
      <c r="C317" s="123" t="s">
        <v>137</v>
      </c>
      <c r="D317" s="124" t="s">
        <v>474</v>
      </c>
      <c r="E317" s="125">
        <v>218.67</v>
      </c>
      <c r="F317" s="125">
        <v>187.92</v>
      </c>
      <c r="G317" s="125">
        <v>107.45</v>
      </c>
      <c r="H317" s="125">
        <v>68.63</v>
      </c>
      <c r="I317" s="125">
        <v>68.63</v>
      </c>
      <c r="J317" s="125">
        <v>0</v>
      </c>
      <c r="K317" s="125">
        <v>0</v>
      </c>
      <c r="L317" s="125">
        <v>0</v>
      </c>
      <c r="M317" s="125">
        <v>8.9499999999999993</v>
      </c>
      <c r="N317" s="125">
        <v>0</v>
      </c>
      <c r="O317" s="125">
        <v>0</v>
      </c>
      <c r="P317" s="125">
        <v>0</v>
      </c>
      <c r="Q317" s="125">
        <v>0</v>
      </c>
      <c r="R317" s="125">
        <v>2.89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461</v>
      </c>
      <c r="Y317" s="123" t="s">
        <v>168</v>
      </c>
      <c r="Z317" s="123" t="s">
        <v>137</v>
      </c>
      <c r="AA317" s="124" t="s">
        <v>474</v>
      </c>
      <c r="AB317" s="123">
        <v>30.24</v>
      </c>
      <c r="AC317" s="131">
        <v>4</v>
      </c>
      <c r="AD317" s="132">
        <v>0.6</v>
      </c>
      <c r="AE317" s="133">
        <v>0</v>
      </c>
      <c r="AF317" s="133">
        <v>0</v>
      </c>
      <c r="AG317" s="132">
        <v>0.7</v>
      </c>
      <c r="AH317" s="132">
        <v>2.1</v>
      </c>
      <c r="AI317" s="132">
        <v>0</v>
      </c>
      <c r="AJ317" s="132">
        <v>0</v>
      </c>
      <c r="AK317" s="132">
        <v>0</v>
      </c>
      <c r="AL317" s="132">
        <v>4</v>
      </c>
      <c r="AM317" s="133">
        <v>0</v>
      </c>
      <c r="AN317" s="132">
        <v>1.5</v>
      </c>
      <c r="AO317" s="132">
        <v>0.5</v>
      </c>
      <c r="AP317" s="132">
        <v>1.5</v>
      </c>
      <c r="AQ317" s="132">
        <v>2.5</v>
      </c>
      <c r="AR317" s="132">
        <v>0.5</v>
      </c>
      <c r="AS317" s="133">
        <v>0</v>
      </c>
      <c r="AT317" s="133">
        <v>0</v>
      </c>
      <c r="AU317" s="133">
        <v>0</v>
      </c>
      <c r="AV317" s="132">
        <v>0</v>
      </c>
      <c r="AW317" s="133">
        <v>0.4</v>
      </c>
      <c r="AX317" s="132">
        <v>4.8</v>
      </c>
      <c r="AY317" s="132">
        <v>0</v>
      </c>
      <c r="AZ317" s="132">
        <v>0</v>
      </c>
      <c r="BA317" s="132">
        <v>4</v>
      </c>
      <c r="BB317" s="132">
        <v>0</v>
      </c>
      <c r="BC317" s="132">
        <v>3.14</v>
      </c>
      <c r="BD317" s="125">
        <v>0.51</v>
      </c>
      <c r="BE317" s="125">
        <v>0</v>
      </c>
      <c r="BF317" s="125">
        <v>0</v>
      </c>
      <c r="BG317" s="125">
        <v>0</v>
      </c>
      <c r="BH317" s="125">
        <v>0</v>
      </c>
      <c r="BI317" s="125">
        <v>0</v>
      </c>
      <c r="BJ317" s="125">
        <v>0.51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  <c r="BR317" s="125">
        <v>83.6</v>
      </c>
      <c r="BS317" s="125">
        <f t="shared" si="46"/>
        <v>302.27</v>
      </c>
    </row>
    <row r="318" spans="1:71" s="115" customFormat="1" ht="17.25" customHeight="1">
      <c r="A318" s="123"/>
      <c r="B318" s="123" t="s">
        <v>187</v>
      </c>
      <c r="C318" s="123"/>
      <c r="D318" s="124" t="s">
        <v>475</v>
      </c>
      <c r="E318" s="125">
        <v>0</v>
      </c>
      <c r="F318" s="125">
        <v>0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/>
      <c r="Y318" s="123" t="s">
        <v>187</v>
      </c>
      <c r="Z318" s="123"/>
      <c r="AA318" s="124" t="s">
        <v>475</v>
      </c>
      <c r="AB318" s="123">
        <v>0</v>
      </c>
      <c r="AC318" s="125">
        <f>AC319</f>
        <v>0</v>
      </c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5">
        <v>0</v>
      </c>
      <c r="BE318" s="125">
        <v>0</v>
      </c>
      <c r="BF318" s="125">
        <v>0</v>
      </c>
      <c r="BG318" s="125">
        <v>0</v>
      </c>
      <c r="BH318" s="125">
        <v>0</v>
      </c>
      <c r="BI318" s="125">
        <v>0</v>
      </c>
      <c r="BJ318" s="125">
        <v>0</v>
      </c>
      <c r="BK318" s="125">
        <v>0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  <c r="BR318" s="125">
        <v>138</v>
      </c>
      <c r="BS318" s="125">
        <f t="shared" si="46"/>
        <v>138</v>
      </c>
    </row>
    <row r="319" spans="1:71" s="115" customFormat="1" ht="17.25" customHeight="1">
      <c r="A319" s="123" t="s">
        <v>461</v>
      </c>
      <c r="B319" s="123" t="s">
        <v>189</v>
      </c>
      <c r="C319" s="123" t="s">
        <v>137</v>
      </c>
      <c r="D319" s="124" t="s">
        <v>476</v>
      </c>
      <c r="E319" s="125">
        <v>0</v>
      </c>
      <c r="F319" s="125">
        <v>0</v>
      </c>
      <c r="G319" s="125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 t="s">
        <v>461</v>
      </c>
      <c r="Y319" s="123" t="s">
        <v>189</v>
      </c>
      <c r="Z319" s="123" t="s">
        <v>137</v>
      </c>
      <c r="AA319" s="124" t="s">
        <v>476</v>
      </c>
      <c r="AB319" s="123">
        <v>0</v>
      </c>
      <c r="AC319" s="125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5">
        <v>0</v>
      </c>
      <c r="BE319" s="125">
        <v>0</v>
      </c>
      <c r="BF319" s="125">
        <v>0</v>
      </c>
      <c r="BG319" s="125">
        <v>0</v>
      </c>
      <c r="BH319" s="125">
        <v>0</v>
      </c>
      <c r="BI319" s="125">
        <v>0</v>
      </c>
      <c r="BJ319" s="125">
        <v>0</v>
      </c>
      <c r="BK319" s="125">
        <v>0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  <c r="BR319" s="125">
        <v>138</v>
      </c>
      <c r="BS319" s="125">
        <f t="shared" si="46"/>
        <v>138</v>
      </c>
    </row>
    <row r="320" spans="1:71" s="115" customFormat="1" ht="17.25" customHeight="1">
      <c r="A320" s="123"/>
      <c r="B320" s="123" t="s">
        <v>153</v>
      </c>
      <c r="C320" s="123"/>
      <c r="D320" s="124" t="s">
        <v>477</v>
      </c>
      <c r="E320" s="125">
        <v>0</v>
      </c>
      <c r="F320" s="125">
        <v>0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/>
      <c r="Y320" s="123" t="s">
        <v>153</v>
      </c>
      <c r="Z320" s="123"/>
      <c r="AA320" s="124" t="s">
        <v>477</v>
      </c>
      <c r="AB320" s="123">
        <v>0</v>
      </c>
      <c r="AC320" s="125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5">
        <v>0</v>
      </c>
      <c r="BE320" s="125">
        <v>0</v>
      </c>
      <c r="BF320" s="125">
        <v>0</v>
      </c>
      <c r="BG320" s="125">
        <v>0</v>
      </c>
      <c r="BH320" s="125">
        <v>0</v>
      </c>
      <c r="BI320" s="125">
        <v>0</v>
      </c>
      <c r="BJ320" s="125">
        <v>0</v>
      </c>
      <c r="BK320" s="125">
        <v>0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  <c r="BR320" s="125">
        <v>1450</v>
      </c>
      <c r="BS320" s="125">
        <f t="shared" si="46"/>
        <v>1450</v>
      </c>
    </row>
    <row r="321" spans="1:71" s="115" customFormat="1" ht="17.25" customHeight="1">
      <c r="A321" s="123" t="s">
        <v>461</v>
      </c>
      <c r="B321" s="123" t="s">
        <v>259</v>
      </c>
      <c r="C321" s="123" t="s">
        <v>137</v>
      </c>
      <c r="D321" s="124" t="s">
        <v>478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461</v>
      </c>
      <c r="Y321" s="123" t="s">
        <v>259</v>
      </c>
      <c r="Z321" s="123" t="s">
        <v>137</v>
      </c>
      <c r="AA321" s="124" t="s">
        <v>478</v>
      </c>
      <c r="AB321" s="123">
        <v>0</v>
      </c>
      <c r="AC321" s="125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5">
        <v>0</v>
      </c>
      <c r="BE321" s="125">
        <v>0</v>
      </c>
      <c r="BF321" s="125">
        <v>0</v>
      </c>
      <c r="BG321" s="125">
        <v>0</v>
      </c>
      <c r="BH321" s="125">
        <v>0</v>
      </c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  <c r="BR321" s="125">
        <v>1450</v>
      </c>
      <c r="BS321" s="125">
        <f t="shared" si="46"/>
        <v>1450</v>
      </c>
    </row>
    <row r="322" spans="1:71" s="115" customFormat="1" ht="17.25" customHeight="1">
      <c r="A322" s="123" t="s">
        <v>479</v>
      </c>
      <c r="B322" s="123"/>
      <c r="C322" s="123"/>
      <c r="D322" s="124" t="s">
        <v>480</v>
      </c>
      <c r="E322" s="125">
        <v>10925.33</v>
      </c>
      <c r="F322" s="125">
        <v>9852.08</v>
      </c>
      <c r="G322" s="125">
        <v>3250.33</v>
      </c>
      <c r="H322" s="125">
        <v>1130.9100000000001</v>
      </c>
      <c r="I322" s="125">
        <v>770.18</v>
      </c>
      <c r="J322" s="125">
        <v>157.65</v>
      </c>
      <c r="K322" s="125">
        <v>0</v>
      </c>
      <c r="L322" s="125">
        <v>203.09</v>
      </c>
      <c r="M322" s="125">
        <v>250.57</v>
      </c>
      <c r="N322" s="125">
        <v>0</v>
      </c>
      <c r="O322" s="125">
        <v>638.33000000000004</v>
      </c>
      <c r="P322" s="125">
        <v>0</v>
      </c>
      <c r="Q322" s="125">
        <v>0</v>
      </c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4581.95</v>
      </c>
      <c r="X322" s="123" t="s">
        <v>479</v>
      </c>
      <c r="Y322" s="123"/>
      <c r="Z322" s="123"/>
      <c r="AA322" s="124" t="s">
        <v>480</v>
      </c>
      <c r="AB322" s="123">
        <v>876.02</v>
      </c>
      <c r="AC322" s="125">
        <f>AC323+AC339+AC351+AC365+AC372+AC377+AC380+AC382</f>
        <v>110.22</v>
      </c>
      <c r="AD322" s="125">
        <f t="shared" ref="AD322:BC322" si="56">AD323+AD339+AD351+AD365+AD372+AD377+AD380+AD382</f>
        <v>10.36</v>
      </c>
      <c r="AE322" s="125">
        <f t="shared" si="56"/>
        <v>6</v>
      </c>
      <c r="AF322" s="125">
        <f t="shared" si="56"/>
        <v>0</v>
      </c>
      <c r="AG322" s="125">
        <f t="shared" si="56"/>
        <v>8.1199999999999992</v>
      </c>
      <c r="AH322" s="125">
        <f t="shared" si="56"/>
        <v>42.51</v>
      </c>
      <c r="AI322" s="125">
        <f t="shared" si="56"/>
        <v>6.35</v>
      </c>
      <c r="AJ322" s="125">
        <f t="shared" si="56"/>
        <v>0</v>
      </c>
      <c r="AK322" s="125">
        <f t="shared" si="56"/>
        <v>24</v>
      </c>
      <c r="AL322" s="125">
        <f t="shared" si="56"/>
        <v>126.39</v>
      </c>
      <c r="AM322" s="125">
        <f t="shared" si="56"/>
        <v>0</v>
      </c>
      <c r="AN322" s="125">
        <f t="shared" si="56"/>
        <v>13.1</v>
      </c>
      <c r="AO322" s="125">
        <f t="shared" si="56"/>
        <v>1</v>
      </c>
      <c r="AP322" s="125">
        <f t="shared" si="56"/>
        <v>5.6</v>
      </c>
      <c r="AQ322" s="125">
        <f t="shared" si="56"/>
        <v>10.7</v>
      </c>
      <c r="AR322" s="125">
        <f t="shared" si="56"/>
        <v>58.22</v>
      </c>
      <c r="AS322" s="125">
        <f t="shared" si="56"/>
        <v>4.7</v>
      </c>
      <c r="AT322" s="125">
        <f t="shared" si="56"/>
        <v>5</v>
      </c>
      <c r="AU322" s="125">
        <f t="shared" si="56"/>
        <v>0</v>
      </c>
      <c r="AV322" s="125">
        <f t="shared" si="56"/>
        <v>20.5</v>
      </c>
      <c r="AW322" s="125">
        <f t="shared" si="56"/>
        <v>7</v>
      </c>
      <c r="AX322" s="125">
        <f t="shared" si="56"/>
        <v>93.05</v>
      </c>
      <c r="AY322" s="125">
        <f t="shared" si="56"/>
        <v>0</v>
      </c>
      <c r="AZ322" s="125">
        <f t="shared" si="56"/>
        <v>28</v>
      </c>
      <c r="BA322" s="125">
        <f t="shared" si="56"/>
        <v>178.54</v>
      </c>
      <c r="BB322" s="125">
        <f t="shared" si="56"/>
        <v>0</v>
      </c>
      <c r="BC322" s="125">
        <f t="shared" si="56"/>
        <v>116.66</v>
      </c>
      <c r="BD322" s="125">
        <v>197.23</v>
      </c>
      <c r="BE322" s="125">
        <v>157</v>
      </c>
      <c r="BF322" s="125">
        <v>0</v>
      </c>
      <c r="BG322" s="125">
        <v>157</v>
      </c>
      <c r="BH322" s="125">
        <v>0</v>
      </c>
      <c r="BI322" s="125">
        <v>0</v>
      </c>
      <c r="BJ322" s="125">
        <v>40.229999999999997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  <c r="BR322" s="125">
        <v>8748.1</v>
      </c>
      <c r="BS322" s="125">
        <f t="shared" si="46"/>
        <v>19673.43</v>
      </c>
    </row>
    <row r="323" spans="1:71" s="115" customFormat="1" ht="17.25" customHeight="1">
      <c r="A323" s="123"/>
      <c r="B323" s="123" t="s">
        <v>137</v>
      </c>
      <c r="C323" s="123"/>
      <c r="D323" s="124" t="s">
        <v>481</v>
      </c>
      <c r="E323" s="125">
        <v>1792.75</v>
      </c>
      <c r="F323" s="125">
        <v>1598.53</v>
      </c>
      <c r="G323" s="125">
        <v>918.38</v>
      </c>
      <c r="H323" s="125">
        <v>458.72</v>
      </c>
      <c r="I323" s="125">
        <v>273.14999999999998</v>
      </c>
      <c r="J323" s="125">
        <v>11.52</v>
      </c>
      <c r="K323" s="125">
        <v>0</v>
      </c>
      <c r="L323" s="125">
        <v>174.05</v>
      </c>
      <c r="M323" s="125">
        <v>76.53</v>
      </c>
      <c r="N323" s="125">
        <v>0</v>
      </c>
      <c r="O323" s="125">
        <v>144.9</v>
      </c>
      <c r="P323" s="125">
        <v>0</v>
      </c>
      <c r="Q323" s="125">
        <v>0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/>
      <c r="Y323" s="123" t="s">
        <v>137</v>
      </c>
      <c r="Z323" s="123"/>
      <c r="AA323" s="124" t="s">
        <v>481</v>
      </c>
      <c r="AB323" s="123">
        <v>183.62</v>
      </c>
      <c r="AC323" s="125">
        <f>SUM(AC324:AC338)</f>
        <v>27.88</v>
      </c>
      <c r="AD323" s="125">
        <f t="shared" ref="AD323:BC323" si="57">SUM(AD324:AD338)</f>
        <v>0</v>
      </c>
      <c r="AE323" s="125">
        <f t="shared" si="57"/>
        <v>0</v>
      </c>
      <c r="AF323" s="125">
        <f t="shared" si="57"/>
        <v>0</v>
      </c>
      <c r="AG323" s="125">
        <f t="shared" si="57"/>
        <v>3.1</v>
      </c>
      <c r="AH323" s="125">
        <f t="shared" si="57"/>
        <v>10.6</v>
      </c>
      <c r="AI323" s="125">
        <f t="shared" si="57"/>
        <v>4</v>
      </c>
      <c r="AJ323" s="125">
        <f t="shared" si="57"/>
        <v>0</v>
      </c>
      <c r="AK323" s="125">
        <f t="shared" si="57"/>
        <v>0</v>
      </c>
      <c r="AL323" s="125">
        <f t="shared" si="57"/>
        <v>25.8</v>
      </c>
      <c r="AM323" s="125">
        <f t="shared" si="57"/>
        <v>0</v>
      </c>
      <c r="AN323" s="125">
        <f t="shared" si="57"/>
        <v>2</v>
      </c>
      <c r="AO323" s="125">
        <f t="shared" si="57"/>
        <v>0</v>
      </c>
      <c r="AP323" s="125">
        <f t="shared" si="57"/>
        <v>2</v>
      </c>
      <c r="AQ323" s="125">
        <f t="shared" si="57"/>
        <v>0.5</v>
      </c>
      <c r="AR323" s="125">
        <f t="shared" si="57"/>
        <v>18.5</v>
      </c>
      <c r="AS323" s="125">
        <f t="shared" si="57"/>
        <v>0</v>
      </c>
      <c r="AT323" s="125">
        <f t="shared" si="57"/>
        <v>0</v>
      </c>
      <c r="AU323" s="125">
        <f t="shared" si="57"/>
        <v>0</v>
      </c>
      <c r="AV323" s="125">
        <f t="shared" si="57"/>
        <v>0</v>
      </c>
      <c r="AW323" s="125">
        <f t="shared" si="57"/>
        <v>0</v>
      </c>
      <c r="AX323" s="125">
        <f t="shared" si="57"/>
        <v>26</v>
      </c>
      <c r="AY323" s="125">
        <f t="shared" si="57"/>
        <v>0</v>
      </c>
      <c r="AZ323" s="125">
        <f t="shared" si="57"/>
        <v>2</v>
      </c>
      <c r="BA323" s="125">
        <f t="shared" si="57"/>
        <v>52.98</v>
      </c>
      <c r="BB323" s="125">
        <f t="shared" si="57"/>
        <v>0</v>
      </c>
      <c r="BC323" s="125">
        <f t="shared" si="57"/>
        <v>8.26</v>
      </c>
      <c r="BD323" s="125">
        <v>10.6</v>
      </c>
      <c r="BE323" s="125">
        <v>0</v>
      </c>
      <c r="BF323" s="125">
        <v>0</v>
      </c>
      <c r="BG323" s="125">
        <v>0</v>
      </c>
      <c r="BH323" s="125">
        <v>0</v>
      </c>
      <c r="BI323" s="125">
        <v>0</v>
      </c>
      <c r="BJ323" s="125">
        <v>10.6</v>
      </c>
      <c r="BK323" s="125">
        <v>0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  <c r="BR323" s="125">
        <v>1294.5</v>
      </c>
      <c r="BS323" s="125">
        <f t="shared" si="46"/>
        <v>3087.25</v>
      </c>
    </row>
    <row r="324" spans="1:71" s="115" customFormat="1" ht="17.25" customHeight="1">
      <c r="A324" s="123" t="s">
        <v>482</v>
      </c>
      <c r="B324" s="123" t="s">
        <v>140</v>
      </c>
      <c r="C324" s="123" t="s">
        <v>137</v>
      </c>
      <c r="D324" s="124" t="s">
        <v>141</v>
      </c>
      <c r="E324" s="125">
        <v>1586.46</v>
      </c>
      <c r="F324" s="125">
        <v>1420.01</v>
      </c>
      <c r="G324" s="125">
        <v>800.11</v>
      </c>
      <c r="H324" s="125">
        <v>458.72</v>
      </c>
      <c r="I324" s="125">
        <v>273.14999999999998</v>
      </c>
      <c r="J324" s="125">
        <v>11.52</v>
      </c>
      <c r="K324" s="125">
        <v>0</v>
      </c>
      <c r="L324" s="125">
        <v>174.05</v>
      </c>
      <c r="M324" s="125">
        <v>66.680000000000007</v>
      </c>
      <c r="N324" s="125">
        <v>0</v>
      </c>
      <c r="O324" s="125">
        <v>94.5</v>
      </c>
      <c r="P324" s="125">
        <v>0</v>
      </c>
      <c r="Q324" s="125">
        <v>0</v>
      </c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482</v>
      </c>
      <c r="Y324" s="123" t="s">
        <v>140</v>
      </c>
      <c r="Z324" s="123" t="s">
        <v>137</v>
      </c>
      <c r="AA324" s="124" t="s">
        <v>141</v>
      </c>
      <c r="AB324" s="123">
        <v>155.86000000000001</v>
      </c>
      <c r="AC324" s="131">
        <v>25.88</v>
      </c>
      <c r="AD324" s="132">
        <v>0</v>
      </c>
      <c r="AE324" s="133">
        <v>0</v>
      </c>
      <c r="AF324" s="133">
        <v>0</v>
      </c>
      <c r="AG324" s="132">
        <v>2.6</v>
      </c>
      <c r="AH324" s="132">
        <v>7.6</v>
      </c>
      <c r="AI324" s="132">
        <v>3.5</v>
      </c>
      <c r="AJ324" s="132">
        <v>0</v>
      </c>
      <c r="AK324" s="132">
        <v>0</v>
      </c>
      <c r="AL324" s="132">
        <v>21.8</v>
      </c>
      <c r="AM324" s="133">
        <v>0</v>
      </c>
      <c r="AN324" s="132">
        <v>2</v>
      </c>
      <c r="AO324" s="132">
        <v>0</v>
      </c>
      <c r="AP324" s="132">
        <v>2</v>
      </c>
      <c r="AQ324" s="132">
        <v>0.5</v>
      </c>
      <c r="AR324" s="132">
        <v>16.5</v>
      </c>
      <c r="AS324" s="133">
        <v>0</v>
      </c>
      <c r="AT324" s="133">
        <v>0</v>
      </c>
      <c r="AU324" s="133">
        <v>0</v>
      </c>
      <c r="AV324" s="132">
        <v>0</v>
      </c>
      <c r="AW324" s="133">
        <v>0</v>
      </c>
      <c r="AX324" s="132">
        <v>20</v>
      </c>
      <c r="AY324" s="132">
        <v>0</v>
      </c>
      <c r="AZ324" s="132">
        <v>2</v>
      </c>
      <c r="BA324" s="132">
        <v>48.98</v>
      </c>
      <c r="BB324" s="132">
        <v>0</v>
      </c>
      <c r="BC324" s="132">
        <v>2.5</v>
      </c>
      <c r="BD324" s="125">
        <v>10.6</v>
      </c>
      <c r="BE324" s="125">
        <v>0</v>
      </c>
      <c r="BF324" s="125">
        <v>0</v>
      </c>
      <c r="BG324" s="125">
        <v>0</v>
      </c>
      <c r="BH324" s="125">
        <v>0</v>
      </c>
      <c r="BI324" s="125">
        <v>0</v>
      </c>
      <c r="BJ324" s="125">
        <v>10.6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  <c r="BR324" s="125">
        <v>691.5</v>
      </c>
      <c r="BS324" s="125">
        <f t="shared" si="46"/>
        <v>2277.96</v>
      </c>
    </row>
    <row r="325" spans="1:71" s="115" customFormat="1" ht="17.25" customHeight="1">
      <c r="A325" s="123" t="s">
        <v>482</v>
      </c>
      <c r="B325" s="123" t="s">
        <v>140</v>
      </c>
      <c r="C325" s="123" t="s">
        <v>144</v>
      </c>
      <c r="D325" s="124" t="s">
        <v>147</v>
      </c>
      <c r="E325" s="125">
        <v>0</v>
      </c>
      <c r="F325" s="125">
        <v>0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 t="s">
        <v>482</v>
      </c>
      <c r="Y325" s="123" t="s">
        <v>140</v>
      </c>
      <c r="Z325" s="123" t="s">
        <v>144</v>
      </c>
      <c r="AA325" s="124" t="s">
        <v>147</v>
      </c>
      <c r="AB325" s="123">
        <v>0</v>
      </c>
      <c r="AC325" s="125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5">
        <v>0</v>
      </c>
      <c r="BE325" s="125">
        <v>0</v>
      </c>
      <c r="BF325" s="125">
        <v>0</v>
      </c>
      <c r="BG325" s="125">
        <v>0</v>
      </c>
      <c r="BH325" s="125">
        <v>0</v>
      </c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  <c r="BR325" s="125">
        <v>0</v>
      </c>
      <c r="BS325" s="125">
        <f t="shared" si="46"/>
        <v>0</v>
      </c>
    </row>
    <row r="326" spans="1:71" s="115" customFormat="1" ht="17.25" customHeight="1">
      <c r="A326" s="123" t="s">
        <v>482</v>
      </c>
      <c r="B326" s="123" t="s">
        <v>140</v>
      </c>
      <c r="C326" s="123" t="s">
        <v>155</v>
      </c>
      <c r="D326" s="124" t="s">
        <v>143</v>
      </c>
      <c r="E326" s="125">
        <v>206.29</v>
      </c>
      <c r="F326" s="125">
        <v>178.53</v>
      </c>
      <c r="G326" s="125">
        <v>118.27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9.86</v>
      </c>
      <c r="N326" s="125">
        <v>0</v>
      </c>
      <c r="O326" s="125">
        <v>50.4</v>
      </c>
      <c r="P326" s="125">
        <v>0</v>
      </c>
      <c r="Q326" s="125">
        <v>0</v>
      </c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482</v>
      </c>
      <c r="Y326" s="123" t="s">
        <v>140</v>
      </c>
      <c r="Z326" s="123" t="s">
        <v>155</v>
      </c>
      <c r="AA326" s="124" t="s">
        <v>143</v>
      </c>
      <c r="AB326" s="123">
        <v>27.76</v>
      </c>
      <c r="AC326" s="131">
        <v>2</v>
      </c>
      <c r="AD326" s="132">
        <v>0</v>
      </c>
      <c r="AE326" s="133">
        <v>0</v>
      </c>
      <c r="AF326" s="133">
        <v>0</v>
      </c>
      <c r="AG326" s="132">
        <v>0.5</v>
      </c>
      <c r="AH326" s="132">
        <v>3</v>
      </c>
      <c r="AI326" s="132">
        <v>0.5</v>
      </c>
      <c r="AJ326" s="132">
        <v>0</v>
      </c>
      <c r="AK326" s="132">
        <v>0</v>
      </c>
      <c r="AL326" s="132">
        <v>4</v>
      </c>
      <c r="AM326" s="133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2</v>
      </c>
      <c r="AS326" s="133">
        <v>0</v>
      </c>
      <c r="AT326" s="133">
        <v>0</v>
      </c>
      <c r="AU326" s="133">
        <v>0</v>
      </c>
      <c r="AV326" s="132">
        <v>0</v>
      </c>
      <c r="AW326" s="133">
        <v>0</v>
      </c>
      <c r="AX326" s="132">
        <v>6</v>
      </c>
      <c r="AY326" s="132">
        <v>0</v>
      </c>
      <c r="AZ326" s="132">
        <v>0</v>
      </c>
      <c r="BA326" s="132">
        <v>4</v>
      </c>
      <c r="BB326" s="132">
        <v>0</v>
      </c>
      <c r="BC326" s="132">
        <v>5.76</v>
      </c>
      <c r="BD326" s="125">
        <v>0</v>
      </c>
      <c r="BE326" s="125">
        <v>0</v>
      </c>
      <c r="BF326" s="125">
        <v>0</v>
      </c>
      <c r="BG326" s="125">
        <v>0</v>
      </c>
      <c r="BH326" s="125">
        <v>0</v>
      </c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  <c r="BR326" s="125">
        <v>61</v>
      </c>
      <c r="BS326" s="125">
        <f t="shared" si="46"/>
        <v>267.29000000000002</v>
      </c>
    </row>
    <row r="327" spans="1:71" s="115" customFormat="1" ht="17.25" customHeight="1">
      <c r="A327" s="123" t="s">
        <v>482</v>
      </c>
      <c r="B327" s="123" t="s">
        <v>140</v>
      </c>
      <c r="C327" s="123" t="s">
        <v>166</v>
      </c>
      <c r="D327" s="124" t="s">
        <v>483</v>
      </c>
      <c r="E327" s="125">
        <v>0</v>
      </c>
      <c r="F327" s="125">
        <v>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482</v>
      </c>
      <c r="Y327" s="123" t="s">
        <v>140</v>
      </c>
      <c r="Z327" s="123" t="s">
        <v>166</v>
      </c>
      <c r="AA327" s="124" t="s">
        <v>483</v>
      </c>
      <c r="AB327" s="123">
        <v>0</v>
      </c>
      <c r="AC327" s="125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5">
        <v>0</v>
      </c>
      <c r="BE327" s="125">
        <v>0</v>
      </c>
      <c r="BF327" s="125">
        <v>0</v>
      </c>
      <c r="BG327" s="125">
        <v>0</v>
      </c>
      <c r="BH327" s="125">
        <v>0</v>
      </c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  <c r="BR327" s="125">
        <v>0</v>
      </c>
      <c r="BS327" s="125">
        <f t="shared" si="46"/>
        <v>0</v>
      </c>
    </row>
    <row r="328" spans="1:71" s="115" customFormat="1" ht="17.25" customHeight="1">
      <c r="A328" s="123" t="s">
        <v>482</v>
      </c>
      <c r="B328" s="123" t="s">
        <v>140</v>
      </c>
      <c r="C328" s="123" t="s">
        <v>151</v>
      </c>
      <c r="D328" s="124" t="s">
        <v>484</v>
      </c>
      <c r="E328" s="125">
        <v>0</v>
      </c>
      <c r="F328" s="125">
        <v>0</v>
      </c>
      <c r="G328" s="125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482</v>
      </c>
      <c r="Y328" s="123" t="s">
        <v>140</v>
      </c>
      <c r="Z328" s="123" t="s">
        <v>151</v>
      </c>
      <c r="AA328" s="124" t="s">
        <v>484</v>
      </c>
      <c r="AB328" s="123">
        <v>0</v>
      </c>
      <c r="AC328" s="125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5">
        <v>0</v>
      </c>
      <c r="BE328" s="125">
        <v>0</v>
      </c>
      <c r="BF328" s="125">
        <v>0</v>
      </c>
      <c r="BG328" s="125">
        <v>0</v>
      </c>
      <c r="BH328" s="125">
        <v>0</v>
      </c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  <c r="BR328" s="125">
        <v>0</v>
      </c>
      <c r="BS328" s="125">
        <f t="shared" ref="BS328:BS391" si="58">BR328+E328</f>
        <v>0</v>
      </c>
    </row>
    <row r="329" spans="1:71" s="115" customFormat="1" ht="17.25" customHeight="1">
      <c r="A329" s="123" t="s">
        <v>482</v>
      </c>
      <c r="B329" s="123" t="s">
        <v>140</v>
      </c>
      <c r="C329" s="123" t="s">
        <v>302</v>
      </c>
      <c r="D329" s="124" t="s">
        <v>485</v>
      </c>
      <c r="E329" s="125">
        <v>0</v>
      </c>
      <c r="F329" s="125">
        <v>0</v>
      </c>
      <c r="G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 t="s">
        <v>482</v>
      </c>
      <c r="Y329" s="123" t="s">
        <v>140</v>
      </c>
      <c r="Z329" s="123" t="s">
        <v>302</v>
      </c>
      <c r="AA329" s="124" t="s">
        <v>485</v>
      </c>
      <c r="AB329" s="123">
        <v>0</v>
      </c>
      <c r="AC329" s="125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5">
        <v>0</v>
      </c>
      <c r="BE329" s="125">
        <v>0</v>
      </c>
      <c r="BF329" s="125">
        <v>0</v>
      </c>
      <c r="BG329" s="125">
        <v>0</v>
      </c>
      <c r="BH329" s="125">
        <v>0</v>
      </c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  <c r="BR329" s="125">
        <v>0</v>
      </c>
      <c r="BS329" s="125">
        <f t="shared" si="58"/>
        <v>0</v>
      </c>
    </row>
    <row r="330" spans="1:71" s="115" customFormat="1" ht="17.25" customHeight="1">
      <c r="A330" s="123" t="s">
        <v>482</v>
      </c>
      <c r="B330" s="123" t="s">
        <v>140</v>
      </c>
      <c r="C330" s="123" t="s">
        <v>175</v>
      </c>
      <c r="D330" s="124" t="s">
        <v>486</v>
      </c>
      <c r="E330" s="125">
        <v>0</v>
      </c>
      <c r="F330" s="125">
        <v>0</v>
      </c>
      <c r="G330" s="125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482</v>
      </c>
      <c r="Y330" s="123" t="s">
        <v>140</v>
      </c>
      <c r="Z330" s="123" t="s">
        <v>175</v>
      </c>
      <c r="AA330" s="124" t="s">
        <v>486</v>
      </c>
      <c r="AB330" s="123">
        <v>0</v>
      </c>
      <c r="AC330" s="125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5">
        <v>0</v>
      </c>
      <c r="BE330" s="125">
        <v>0</v>
      </c>
      <c r="BF330" s="125">
        <v>0</v>
      </c>
      <c r="BG330" s="125">
        <v>0</v>
      </c>
      <c r="BH330" s="125">
        <v>0</v>
      </c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  <c r="BR330" s="125">
        <v>0</v>
      </c>
      <c r="BS330" s="125">
        <f t="shared" si="58"/>
        <v>0</v>
      </c>
    </row>
    <row r="331" spans="1:71" s="115" customFormat="1" ht="17.25" customHeight="1">
      <c r="A331" s="123" t="s">
        <v>482</v>
      </c>
      <c r="B331" s="123" t="s">
        <v>140</v>
      </c>
      <c r="C331" s="123" t="s">
        <v>178</v>
      </c>
      <c r="D331" s="124" t="s">
        <v>487</v>
      </c>
      <c r="E331" s="125">
        <v>0</v>
      </c>
      <c r="F331" s="125">
        <v>0</v>
      </c>
      <c r="G331" s="125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482</v>
      </c>
      <c r="Y331" s="123" t="s">
        <v>140</v>
      </c>
      <c r="Z331" s="123" t="s">
        <v>178</v>
      </c>
      <c r="AA331" s="124" t="s">
        <v>487</v>
      </c>
      <c r="AB331" s="123">
        <v>0</v>
      </c>
      <c r="AC331" s="125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5">
        <v>0</v>
      </c>
      <c r="BE331" s="125">
        <v>0</v>
      </c>
      <c r="BF331" s="125">
        <v>0</v>
      </c>
      <c r="BG331" s="125">
        <v>0</v>
      </c>
      <c r="BH331" s="125">
        <v>0</v>
      </c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  <c r="BR331" s="125">
        <v>77</v>
      </c>
      <c r="BS331" s="125">
        <f t="shared" si="58"/>
        <v>77</v>
      </c>
    </row>
    <row r="332" spans="1:71" s="115" customFormat="1" ht="17.25" customHeight="1">
      <c r="A332" s="123" t="s">
        <v>482</v>
      </c>
      <c r="B332" s="123" t="s">
        <v>140</v>
      </c>
      <c r="C332" s="123" t="s">
        <v>248</v>
      </c>
      <c r="D332" s="124" t="s">
        <v>488</v>
      </c>
      <c r="E332" s="125">
        <v>0</v>
      </c>
      <c r="F332" s="125">
        <v>0</v>
      </c>
      <c r="G332" s="125">
        <v>0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3" t="s">
        <v>482</v>
      </c>
      <c r="Y332" s="123" t="s">
        <v>140</v>
      </c>
      <c r="Z332" s="123" t="s">
        <v>248</v>
      </c>
      <c r="AA332" s="124" t="s">
        <v>488</v>
      </c>
      <c r="AB332" s="123">
        <v>0</v>
      </c>
      <c r="AC332" s="125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5">
        <v>0</v>
      </c>
      <c r="BE332" s="125">
        <v>0</v>
      </c>
      <c r="BF332" s="125">
        <v>0</v>
      </c>
      <c r="BG332" s="125">
        <v>0</v>
      </c>
      <c r="BH332" s="125">
        <v>0</v>
      </c>
      <c r="BI332" s="125">
        <v>0</v>
      </c>
      <c r="BJ332" s="125">
        <v>0</v>
      </c>
      <c r="BK332" s="125">
        <v>0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  <c r="BR332" s="125">
        <v>0</v>
      </c>
      <c r="BS332" s="125">
        <f t="shared" si="58"/>
        <v>0</v>
      </c>
    </row>
    <row r="333" spans="1:71" s="115" customFormat="1" ht="17.25" customHeight="1">
      <c r="A333" s="123" t="s">
        <v>482</v>
      </c>
      <c r="B333" s="123" t="s">
        <v>140</v>
      </c>
      <c r="C333" s="123" t="s">
        <v>489</v>
      </c>
      <c r="D333" s="124" t="s">
        <v>490</v>
      </c>
      <c r="E333" s="125">
        <v>0</v>
      </c>
      <c r="F333" s="125">
        <v>0</v>
      </c>
      <c r="G333" s="125">
        <v>0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3" t="s">
        <v>482</v>
      </c>
      <c r="Y333" s="123" t="s">
        <v>140</v>
      </c>
      <c r="Z333" s="123" t="s">
        <v>489</v>
      </c>
      <c r="AA333" s="124" t="s">
        <v>490</v>
      </c>
      <c r="AB333" s="123">
        <v>0</v>
      </c>
      <c r="AC333" s="125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5">
        <v>0</v>
      </c>
      <c r="BE333" s="125">
        <v>0</v>
      </c>
      <c r="BF333" s="125">
        <v>0</v>
      </c>
      <c r="BG333" s="125">
        <v>0</v>
      </c>
      <c r="BH333" s="125">
        <v>0</v>
      </c>
      <c r="BI333" s="125">
        <v>0</v>
      </c>
      <c r="BJ333" s="125">
        <v>0</v>
      </c>
      <c r="BK333" s="125">
        <v>0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  <c r="BR333" s="125">
        <v>0</v>
      </c>
      <c r="BS333" s="125">
        <f t="shared" si="58"/>
        <v>0</v>
      </c>
    </row>
    <row r="334" spans="1:71" s="115" customFormat="1" ht="17.25" customHeight="1">
      <c r="A334" s="123" t="s">
        <v>482</v>
      </c>
      <c r="B334" s="123" t="s">
        <v>140</v>
      </c>
      <c r="C334" s="123" t="s">
        <v>370</v>
      </c>
      <c r="D334" s="124" t="s">
        <v>491</v>
      </c>
      <c r="E334" s="125">
        <v>0</v>
      </c>
      <c r="F334" s="125">
        <v>0</v>
      </c>
      <c r="G334" s="125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0</v>
      </c>
      <c r="O334" s="125">
        <v>0</v>
      </c>
      <c r="P334" s="125">
        <v>0</v>
      </c>
      <c r="Q334" s="125">
        <v>0</v>
      </c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3" t="s">
        <v>482</v>
      </c>
      <c r="Y334" s="123" t="s">
        <v>140</v>
      </c>
      <c r="Z334" s="123" t="s">
        <v>370</v>
      </c>
      <c r="AA334" s="124" t="s">
        <v>491</v>
      </c>
      <c r="AB334" s="123">
        <v>0</v>
      </c>
      <c r="AC334" s="125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5">
        <v>0</v>
      </c>
      <c r="BE334" s="125">
        <v>0</v>
      </c>
      <c r="BF334" s="125">
        <v>0</v>
      </c>
      <c r="BG334" s="125">
        <v>0</v>
      </c>
      <c r="BH334" s="125">
        <v>0</v>
      </c>
      <c r="BI334" s="125">
        <v>0</v>
      </c>
      <c r="BJ334" s="125">
        <v>0</v>
      </c>
      <c r="BK334" s="125">
        <v>0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  <c r="BR334" s="125">
        <v>0</v>
      </c>
      <c r="BS334" s="125">
        <f t="shared" si="58"/>
        <v>0</v>
      </c>
    </row>
    <row r="335" spans="1:71" s="115" customFormat="1" ht="17.25" customHeight="1">
      <c r="A335" s="123" t="s">
        <v>482</v>
      </c>
      <c r="B335" s="123" t="s">
        <v>140</v>
      </c>
      <c r="C335" s="123" t="s">
        <v>194</v>
      </c>
      <c r="D335" s="124" t="s">
        <v>492</v>
      </c>
      <c r="E335" s="125">
        <v>0</v>
      </c>
      <c r="F335" s="125">
        <v>0</v>
      </c>
      <c r="G335" s="125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>
        <v>0</v>
      </c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482</v>
      </c>
      <c r="Y335" s="123" t="s">
        <v>140</v>
      </c>
      <c r="Z335" s="123" t="s">
        <v>194</v>
      </c>
      <c r="AA335" s="124" t="s">
        <v>492</v>
      </c>
      <c r="AB335" s="123">
        <v>0</v>
      </c>
      <c r="AC335" s="125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5">
        <v>0</v>
      </c>
      <c r="BE335" s="125">
        <v>0</v>
      </c>
      <c r="BF335" s="125">
        <v>0</v>
      </c>
      <c r="BG335" s="125">
        <v>0</v>
      </c>
      <c r="BH335" s="125">
        <v>0</v>
      </c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  <c r="BR335" s="125">
        <v>465</v>
      </c>
      <c r="BS335" s="125">
        <f t="shared" si="58"/>
        <v>465</v>
      </c>
    </row>
    <row r="336" spans="1:71" s="115" customFormat="1" ht="17.25" customHeight="1">
      <c r="A336" s="123" t="s">
        <v>482</v>
      </c>
      <c r="B336" s="123" t="s">
        <v>140</v>
      </c>
      <c r="C336" s="123" t="s">
        <v>493</v>
      </c>
      <c r="D336" s="124" t="s">
        <v>494</v>
      </c>
      <c r="E336" s="125">
        <v>0</v>
      </c>
      <c r="F336" s="125">
        <v>0</v>
      </c>
      <c r="G336" s="125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 t="s">
        <v>482</v>
      </c>
      <c r="Y336" s="123" t="s">
        <v>140</v>
      </c>
      <c r="Z336" s="123" t="s">
        <v>493</v>
      </c>
      <c r="AA336" s="124" t="s">
        <v>494</v>
      </c>
      <c r="AB336" s="123">
        <v>0</v>
      </c>
      <c r="AC336" s="125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5">
        <v>0</v>
      </c>
      <c r="BE336" s="125">
        <v>0</v>
      </c>
      <c r="BF336" s="125">
        <v>0</v>
      </c>
      <c r="BG336" s="125">
        <v>0</v>
      </c>
      <c r="BH336" s="125">
        <v>0</v>
      </c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  <c r="BR336" s="125">
        <v>0</v>
      </c>
      <c r="BS336" s="125">
        <f t="shared" si="58"/>
        <v>0</v>
      </c>
    </row>
    <row r="337" spans="1:71" s="115" customFormat="1" ht="17.25" customHeight="1">
      <c r="A337" s="123" t="s">
        <v>482</v>
      </c>
      <c r="B337" s="123" t="s">
        <v>140</v>
      </c>
      <c r="C337" s="123" t="s">
        <v>495</v>
      </c>
      <c r="D337" s="124" t="s">
        <v>496</v>
      </c>
      <c r="E337" s="125">
        <v>0</v>
      </c>
      <c r="F337" s="125">
        <v>0</v>
      </c>
      <c r="G337" s="125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>
        <v>0</v>
      </c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482</v>
      </c>
      <c r="Y337" s="123" t="s">
        <v>140</v>
      </c>
      <c r="Z337" s="123" t="s">
        <v>495</v>
      </c>
      <c r="AA337" s="124" t="s">
        <v>496</v>
      </c>
      <c r="AB337" s="123">
        <v>0</v>
      </c>
      <c r="AC337" s="125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5">
        <v>0</v>
      </c>
      <c r="BE337" s="125">
        <v>0</v>
      </c>
      <c r="BF337" s="125">
        <v>0</v>
      </c>
      <c r="BG337" s="125">
        <v>0</v>
      </c>
      <c r="BH337" s="125">
        <v>0</v>
      </c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  <c r="BR337" s="125">
        <v>0</v>
      </c>
      <c r="BS337" s="125">
        <f t="shared" si="58"/>
        <v>0</v>
      </c>
    </row>
    <row r="338" spans="1:71" s="115" customFormat="1" ht="17.25" customHeight="1">
      <c r="A338" s="123" t="s">
        <v>482</v>
      </c>
      <c r="B338" s="123" t="s">
        <v>140</v>
      </c>
      <c r="C338" s="123" t="s">
        <v>153</v>
      </c>
      <c r="D338" s="124" t="s">
        <v>497</v>
      </c>
      <c r="E338" s="125">
        <v>0</v>
      </c>
      <c r="F338" s="125">
        <v>0</v>
      </c>
      <c r="G338" s="125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482</v>
      </c>
      <c r="Y338" s="123" t="s">
        <v>140</v>
      </c>
      <c r="Z338" s="123" t="s">
        <v>153</v>
      </c>
      <c r="AA338" s="124" t="s">
        <v>497</v>
      </c>
      <c r="AB338" s="123">
        <v>0</v>
      </c>
      <c r="AC338" s="125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5">
        <v>0</v>
      </c>
      <c r="BE338" s="125">
        <v>0</v>
      </c>
      <c r="BF338" s="125">
        <v>0</v>
      </c>
      <c r="BG338" s="125">
        <v>0</v>
      </c>
      <c r="BH338" s="125">
        <v>0</v>
      </c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  <c r="BR338" s="125">
        <v>0</v>
      </c>
      <c r="BS338" s="125">
        <f t="shared" si="58"/>
        <v>0</v>
      </c>
    </row>
    <row r="339" spans="1:71" s="115" customFormat="1" ht="17.25" customHeight="1">
      <c r="A339" s="123"/>
      <c r="B339" s="123" t="s">
        <v>144</v>
      </c>
      <c r="C339" s="123"/>
      <c r="D339" s="124" t="s">
        <v>498</v>
      </c>
      <c r="E339" s="125">
        <v>3200.84</v>
      </c>
      <c r="F339" s="125">
        <v>2581.81</v>
      </c>
      <c r="G339" s="125">
        <v>1623.89</v>
      </c>
      <c r="H339" s="125">
        <v>426.76</v>
      </c>
      <c r="I339" s="125">
        <v>283.5</v>
      </c>
      <c r="J339" s="125">
        <v>114.22</v>
      </c>
      <c r="K339" s="125">
        <v>0</v>
      </c>
      <c r="L339" s="125">
        <v>29.04</v>
      </c>
      <c r="M339" s="125">
        <v>122.76</v>
      </c>
      <c r="N339" s="125">
        <v>0</v>
      </c>
      <c r="O339" s="125">
        <v>355.95</v>
      </c>
      <c r="P339" s="125">
        <v>0</v>
      </c>
      <c r="Q339" s="125">
        <v>0</v>
      </c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52.45</v>
      </c>
      <c r="X339" s="123"/>
      <c r="Y339" s="123" t="s">
        <v>144</v>
      </c>
      <c r="Z339" s="123"/>
      <c r="AA339" s="124" t="s">
        <v>498</v>
      </c>
      <c r="AB339" s="123">
        <v>432.8</v>
      </c>
      <c r="AC339" s="125">
        <f>SUM(AC340:AC350)</f>
        <v>58.94</v>
      </c>
      <c r="AD339" s="125">
        <f t="shared" ref="AD339:BC339" si="59">SUM(AD340:AD350)</f>
        <v>6.9</v>
      </c>
      <c r="AE339" s="125">
        <f t="shared" si="59"/>
        <v>0</v>
      </c>
      <c r="AF339" s="125">
        <f t="shared" si="59"/>
        <v>0</v>
      </c>
      <c r="AG339" s="125">
        <f t="shared" si="59"/>
        <v>3.6</v>
      </c>
      <c r="AH339" s="125">
        <f t="shared" si="59"/>
        <v>18.2</v>
      </c>
      <c r="AI339" s="125">
        <f t="shared" si="59"/>
        <v>1.2</v>
      </c>
      <c r="AJ339" s="125">
        <f t="shared" si="59"/>
        <v>0</v>
      </c>
      <c r="AK339" s="125">
        <f t="shared" si="59"/>
        <v>17</v>
      </c>
      <c r="AL339" s="125">
        <f t="shared" si="59"/>
        <v>70.31</v>
      </c>
      <c r="AM339" s="125">
        <f t="shared" si="59"/>
        <v>0</v>
      </c>
      <c r="AN339" s="125">
        <f t="shared" si="59"/>
        <v>5.6</v>
      </c>
      <c r="AO339" s="125">
        <f t="shared" si="59"/>
        <v>1</v>
      </c>
      <c r="AP339" s="125">
        <f t="shared" si="59"/>
        <v>3.6</v>
      </c>
      <c r="AQ339" s="125">
        <f t="shared" si="59"/>
        <v>5.2</v>
      </c>
      <c r="AR339" s="125">
        <f t="shared" si="59"/>
        <v>27.9</v>
      </c>
      <c r="AS339" s="125">
        <f t="shared" si="59"/>
        <v>4.7</v>
      </c>
      <c r="AT339" s="125">
        <f t="shared" si="59"/>
        <v>5</v>
      </c>
      <c r="AU339" s="125">
        <f t="shared" si="59"/>
        <v>0</v>
      </c>
      <c r="AV339" s="125">
        <f t="shared" si="59"/>
        <v>8.5</v>
      </c>
      <c r="AW339" s="125">
        <f t="shared" si="59"/>
        <v>0</v>
      </c>
      <c r="AX339" s="125">
        <f t="shared" si="59"/>
        <v>43.55</v>
      </c>
      <c r="AY339" s="125">
        <f t="shared" si="59"/>
        <v>0</v>
      </c>
      <c r="AZ339" s="125">
        <f t="shared" si="59"/>
        <v>26</v>
      </c>
      <c r="BA339" s="125">
        <f t="shared" si="59"/>
        <v>58.16</v>
      </c>
      <c r="BB339" s="125">
        <f t="shared" si="59"/>
        <v>0</v>
      </c>
      <c r="BC339" s="125">
        <f t="shared" si="59"/>
        <v>67.44</v>
      </c>
      <c r="BD339" s="125">
        <v>186.23</v>
      </c>
      <c r="BE339" s="125">
        <v>157</v>
      </c>
      <c r="BF339" s="125">
        <v>0</v>
      </c>
      <c r="BG339" s="125">
        <v>157</v>
      </c>
      <c r="BH339" s="125">
        <v>0</v>
      </c>
      <c r="BI339" s="125">
        <v>0</v>
      </c>
      <c r="BJ339" s="125">
        <v>29.23</v>
      </c>
      <c r="BK339" s="125">
        <v>0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  <c r="BR339" s="125">
        <v>1963.5</v>
      </c>
      <c r="BS339" s="125">
        <f t="shared" si="58"/>
        <v>5164.34</v>
      </c>
    </row>
    <row r="340" spans="1:71" s="115" customFormat="1" ht="17.25" customHeight="1">
      <c r="A340" s="123" t="s">
        <v>482</v>
      </c>
      <c r="B340" s="123" t="s">
        <v>146</v>
      </c>
      <c r="C340" s="123" t="s">
        <v>137</v>
      </c>
      <c r="D340" s="124" t="s">
        <v>141</v>
      </c>
      <c r="E340" s="125">
        <v>1240.83</v>
      </c>
      <c r="F340" s="125">
        <v>979.87</v>
      </c>
      <c r="G340" s="125">
        <v>566.07000000000005</v>
      </c>
      <c r="H340" s="125">
        <v>314.18</v>
      </c>
      <c r="I340" s="125">
        <v>256.05</v>
      </c>
      <c r="J340" s="125">
        <v>29.09</v>
      </c>
      <c r="K340" s="125">
        <v>0</v>
      </c>
      <c r="L340" s="125">
        <v>29.04</v>
      </c>
      <c r="M340" s="125">
        <v>47.17</v>
      </c>
      <c r="N340" s="125">
        <v>0</v>
      </c>
      <c r="O340" s="125">
        <v>0</v>
      </c>
      <c r="P340" s="125">
        <v>0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52.45</v>
      </c>
      <c r="X340" s="123" t="s">
        <v>482</v>
      </c>
      <c r="Y340" s="123" t="s">
        <v>146</v>
      </c>
      <c r="Z340" s="123" t="s">
        <v>137</v>
      </c>
      <c r="AA340" s="124" t="s">
        <v>141</v>
      </c>
      <c r="AB340" s="123">
        <v>253.78</v>
      </c>
      <c r="AC340" s="131">
        <v>31</v>
      </c>
      <c r="AD340" s="132">
        <v>3</v>
      </c>
      <c r="AE340" s="133">
        <v>0</v>
      </c>
      <c r="AF340" s="133">
        <v>0</v>
      </c>
      <c r="AG340" s="132">
        <v>2.5</v>
      </c>
      <c r="AH340" s="132">
        <v>11.5</v>
      </c>
      <c r="AI340" s="132">
        <v>1</v>
      </c>
      <c r="AJ340" s="132">
        <v>0</v>
      </c>
      <c r="AK340" s="132">
        <v>17</v>
      </c>
      <c r="AL340" s="132">
        <v>33</v>
      </c>
      <c r="AM340" s="133">
        <v>0</v>
      </c>
      <c r="AN340" s="132">
        <v>3.8</v>
      </c>
      <c r="AO340" s="132">
        <v>1</v>
      </c>
      <c r="AP340" s="132">
        <v>3</v>
      </c>
      <c r="AQ340" s="132">
        <v>2</v>
      </c>
      <c r="AR340" s="132">
        <v>13</v>
      </c>
      <c r="AS340" s="133">
        <v>0</v>
      </c>
      <c r="AT340" s="133">
        <v>5</v>
      </c>
      <c r="AU340" s="133">
        <v>0</v>
      </c>
      <c r="AV340" s="132">
        <v>5</v>
      </c>
      <c r="AW340" s="133">
        <v>0</v>
      </c>
      <c r="AX340" s="132">
        <v>19.2</v>
      </c>
      <c r="AY340" s="132">
        <v>0</v>
      </c>
      <c r="AZ340" s="132">
        <v>14</v>
      </c>
      <c r="BA340" s="132">
        <v>39.06</v>
      </c>
      <c r="BB340" s="132">
        <v>0</v>
      </c>
      <c r="BC340" s="132">
        <v>49.72</v>
      </c>
      <c r="BD340" s="125">
        <v>7.18</v>
      </c>
      <c r="BE340" s="125">
        <v>0</v>
      </c>
      <c r="BF340" s="125">
        <v>0</v>
      </c>
      <c r="BG340" s="125">
        <v>0</v>
      </c>
      <c r="BH340" s="125">
        <v>0</v>
      </c>
      <c r="BI340" s="125">
        <v>0</v>
      </c>
      <c r="BJ340" s="125">
        <v>7.18</v>
      </c>
      <c r="BK340" s="125">
        <v>0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  <c r="BR340" s="125">
        <v>468</v>
      </c>
      <c r="BS340" s="125">
        <f t="shared" si="58"/>
        <v>1708.83</v>
      </c>
    </row>
    <row r="341" spans="1:71" s="115" customFormat="1" ht="17.25" customHeight="1">
      <c r="A341" s="123" t="s">
        <v>482</v>
      </c>
      <c r="B341" s="123" t="s">
        <v>146</v>
      </c>
      <c r="C341" s="123" t="s">
        <v>155</v>
      </c>
      <c r="D341" s="124" t="s">
        <v>499</v>
      </c>
      <c r="E341" s="125">
        <v>1958.79</v>
      </c>
      <c r="F341" s="125">
        <v>1601.94</v>
      </c>
      <c r="G341" s="125">
        <v>1057.82</v>
      </c>
      <c r="H341" s="125">
        <v>112.58</v>
      </c>
      <c r="I341" s="125">
        <v>27.45</v>
      </c>
      <c r="J341" s="125">
        <v>85.13</v>
      </c>
      <c r="K341" s="125">
        <v>0</v>
      </c>
      <c r="L341" s="125">
        <v>0</v>
      </c>
      <c r="M341" s="125">
        <v>75.59</v>
      </c>
      <c r="N341" s="125">
        <v>0</v>
      </c>
      <c r="O341" s="125">
        <v>355.95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482</v>
      </c>
      <c r="Y341" s="123" t="s">
        <v>146</v>
      </c>
      <c r="Z341" s="123" t="s">
        <v>155</v>
      </c>
      <c r="AA341" s="124" t="s">
        <v>499</v>
      </c>
      <c r="AB341" s="123">
        <v>179.02</v>
      </c>
      <c r="AC341" s="131">
        <v>27.94</v>
      </c>
      <c r="AD341" s="132">
        <v>3.9</v>
      </c>
      <c r="AE341" s="133">
        <v>0</v>
      </c>
      <c r="AF341" s="133">
        <v>0</v>
      </c>
      <c r="AG341" s="132">
        <v>1.1000000000000001</v>
      </c>
      <c r="AH341" s="132">
        <v>6.7</v>
      </c>
      <c r="AI341" s="132">
        <v>0.2</v>
      </c>
      <c r="AJ341" s="132">
        <v>0</v>
      </c>
      <c r="AK341" s="132">
        <v>0</v>
      </c>
      <c r="AL341" s="132">
        <v>37.31</v>
      </c>
      <c r="AM341" s="133">
        <v>0</v>
      </c>
      <c r="AN341" s="132">
        <v>1.8</v>
      </c>
      <c r="AO341" s="132">
        <v>0</v>
      </c>
      <c r="AP341" s="132">
        <v>0.6</v>
      </c>
      <c r="AQ341" s="132">
        <v>3.2</v>
      </c>
      <c r="AR341" s="132">
        <v>14.9</v>
      </c>
      <c r="AS341" s="133">
        <v>4.7</v>
      </c>
      <c r="AT341" s="133">
        <v>0</v>
      </c>
      <c r="AU341" s="133">
        <v>0</v>
      </c>
      <c r="AV341" s="132">
        <v>3.5</v>
      </c>
      <c r="AW341" s="133">
        <v>0</v>
      </c>
      <c r="AX341" s="132">
        <v>24.35</v>
      </c>
      <c r="AY341" s="132">
        <v>0</v>
      </c>
      <c r="AZ341" s="132">
        <v>12</v>
      </c>
      <c r="BA341" s="132">
        <v>19.100000000000001</v>
      </c>
      <c r="BB341" s="132">
        <v>0</v>
      </c>
      <c r="BC341" s="132">
        <v>17.72</v>
      </c>
      <c r="BD341" s="125">
        <v>177.83</v>
      </c>
      <c r="BE341" s="125">
        <v>157</v>
      </c>
      <c r="BF341" s="125">
        <v>0</v>
      </c>
      <c r="BG341" s="125">
        <v>157</v>
      </c>
      <c r="BH341" s="125">
        <v>0</v>
      </c>
      <c r="BI341" s="125">
        <v>0</v>
      </c>
      <c r="BJ341" s="125">
        <v>20.83</v>
      </c>
      <c r="BK341" s="125">
        <v>0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  <c r="BR341" s="125">
        <v>227.5</v>
      </c>
      <c r="BS341" s="125">
        <f t="shared" si="58"/>
        <v>2186.29</v>
      </c>
    </row>
    <row r="342" spans="1:71" s="115" customFormat="1" ht="17.25" customHeight="1">
      <c r="A342" s="123" t="s">
        <v>482</v>
      </c>
      <c r="B342" s="123" t="s">
        <v>146</v>
      </c>
      <c r="C342" s="123" t="s">
        <v>159</v>
      </c>
      <c r="D342" s="124" t="s">
        <v>500</v>
      </c>
      <c r="E342" s="125">
        <v>0</v>
      </c>
      <c r="F342" s="125">
        <v>0</v>
      </c>
      <c r="G342" s="125">
        <v>0</v>
      </c>
      <c r="H342" s="125"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482</v>
      </c>
      <c r="Y342" s="123" t="s">
        <v>146</v>
      </c>
      <c r="Z342" s="123" t="s">
        <v>159</v>
      </c>
      <c r="AA342" s="124" t="s">
        <v>500</v>
      </c>
      <c r="AB342" s="123">
        <v>0</v>
      </c>
      <c r="AC342" s="125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5">
        <v>0</v>
      </c>
      <c r="BE342" s="125">
        <v>0</v>
      </c>
      <c r="BF342" s="125">
        <v>0</v>
      </c>
      <c r="BG342" s="125">
        <v>0</v>
      </c>
      <c r="BH342" s="125">
        <v>0</v>
      </c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  <c r="BR342" s="125">
        <v>0</v>
      </c>
      <c r="BS342" s="125">
        <f t="shared" si="58"/>
        <v>0</v>
      </c>
    </row>
    <row r="343" spans="1:71" s="115" customFormat="1" ht="17.25" customHeight="1">
      <c r="A343" s="123" t="s">
        <v>482</v>
      </c>
      <c r="B343" s="123" t="s">
        <v>146</v>
      </c>
      <c r="C343" s="123" t="s">
        <v>166</v>
      </c>
      <c r="D343" s="124" t="s">
        <v>501</v>
      </c>
      <c r="E343" s="125">
        <v>0</v>
      </c>
      <c r="F343" s="125">
        <v>0</v>
      </c>
      <c r="G343" s="125">
        <v>0</v>
      </c>
      <c r="H343" s="125"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>
        <v>0</v>
      </c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 t="s">
        <v>482</v>
      </c>
      <c r="Y343" s="123" t="s">
        <v>146</v>
      </c>
      <c r="Z343" s="123" t="s">
        <v>166</v>
      </c>
      <c r="AA343" s="124" t="s">
        <v>501</v>
      </c>
      <c r="AB343" s="123">
        <v>0</v>
      </c>
      <c r="AC343" s="125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5">
        <v>0</v>
      </c>
      <c r="BE343" s="125">
        <v>0</v>
      </c>
      <c r="BF343" s="125">
        <v>0</v>
      </c>
      <c r="BG343" s="125">
        <v>0</v>
      </c>
      <c r="BH343" s="125">
        <v>0</v>
      </c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  <c r="BR343" s="125">
        <v>39</v>
      </c>
      <c r="BS343" s="125">
        <f t="shared" si="58"/>
        <v>39</v>
      </c>
    </row>
    <row r="344" spans="1:71" s="115" customFormat="1" ht="17.25" customHeight="1">
      <c r="A344" s="123" t="s">
        <v>482</v>
      </c>
      <c r="B344" s="123" t="s">
        <v>146</v>
      </c>
      <c r="C344" s="123" t="s">
        <v>163</v>
      </c>
      <c r="D344" s="124" t="s">
        <v>502</v>
      </c>
      <c r="E344" s="125">
        <v>0</v>
      </c>
      <c r="F344" s="125">
        <v>0</v>
      </c>
      <c r="G344" s="125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>
        <v>0</v>
      </c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482</v>
      </c>
      <c r="Y344" s="123" t="s">
        <v>146</v>
      </c>
      <c r="Z344" s="123" t="s">
        <v>163</v>
      </c>
      <c r="AA344" s="124" t="s">
        <v>502</v>
      </c>
      <c r="AB344" s="123">
        <v>0</v>
      </c>
      <c r="AC344" s="125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5">
        <v>0</v>
      </c>
      <c r="BE344" s="125">
        <v>0</v>
      </c>
      <c r="BF344" s="125">
        <v>0</v>
      </c>
      <c r="BG344" s="125">
        <v>0</v>
      </c>
      <c r="BH344" s="125">
        <v>0</v>
      </c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  <c r="BR344" s="125">
        <v>0</v>
      </c>
      <c r="BS344" s="125">
        <f t="shared" si="58"/>
        <v>0</v>
      </c>
    </row>
    <row r="345" spans="1:71" s="115" customFormat="1" ht="17.25" customHeight="1">
      <c r="A345" s="123" t="s">
        <v>482</v>
      </c>
      <c r="B345" s="123" t="s">
        <v>146</v>
      </c>
      <c r="C345" s="123" t="s">
        <v>302</v>
      </c>
      <c r="D345" s="124" t="s">
        <v>503</v>
      </c>
      <c r="E345" s="125">
        <v>0</v>
      </c>
      <c r="F345" s="125">
        <v>0</v>
      </c>
      <c r="G345" s="125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5">
        <v>0</v>
      </c>
      <c r="Q345" s="125">
        <v>0</v>
      </c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482</v>
      </c>
      <c r="Y345" s="123" t="s">
        <v>146</v>
      </c>
      <c r="Z345" s="123" t="s">
        <v>302</v>
      </c>
      <c r="AA345" s="124" t="s">
        <v>503</v>
      </c>
      <c r="AB345" s="123">
        <v>0</v>
      </c>
      <c r="AC345" s="125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5">
        <v>0</v>
      </c>
      <c r="BE345" s="125">
        <v>0</v>
      </c>
      <c r="BF345" s="125">
        <v>0</v>
      </c>
      <c r="BG345" s="125">
        <v>0</v>
      </c>
      <c r="BH345" s="125">
        <v>0</v>
      </c>
      <c r="BI345" s="125">
        <v>0</v>
      </c>
      <c r="BJ345" s="125">
        <v>0</v>
      </c>
      <c r="BK345" s="125">
        <v>0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  <c r="BR345" s="125">
        <v>0</v>
      </c>
      <c r="BS345" s="125">
        <f t="shared" si="58"/>
        <v>0</v>
      </c>
    </row>
    <row r="346" spans="1:71" s="115" customFormat="1" ht="17.25" customHeight="1">
      <c r="A346" s="123" t="s">
        <v>482</v>
      </c>
      <c r="B346" s="123" t="s">
        <v>146</v>
      </c>
      <c r="C346" s="123" t="s">
        <v>181</v>
      </c>
      <c r="D346" s="124" t="s">
        <v>504</v>
      </c>
      <c r="E346" s="125">
        <v>1.22</v>
      </c>
      <c r="F346" s="125">
        <v>0</v>
      </c>
      <c r="G346" s="125">
        <v>0</v>
      </c>
      <c r="H346" s="125">
        <v>0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 t="s">
        <v>482</v>
      </c>
      <c r="Y346" s="123" t="s">
        <v>146</v>
      </c>
      <c r="Z346" s="123" t="s">
        <v>181</v>
      </c>
      <c r="AA346" s="124" t="s">
        <v>504</v>
      </c>
      <c r="AB346" s="123">
        <v>0</v>
      </c>
      <c r="AC346" s="125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5">
        <v>1.22</v>
      </c>
      <c r="BE346" s="125">
        <v>0</v>
      </c>
      <c r="BF346" s="125">
        <v>0</v>
      </c>
      <c r="BG346" s="125">
        <v>0</v>
      </c>
      <c r="BH346" s="125">
        <v>0</v>
      </c>
      <c r="BI346" s="125">
        <v>0</v>
      </c>
      <c r="BJ346" s="125">
        <v>1.22</v>
      </c>
      <c r="BK346" s="125">
        <v>0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  <c r="BR346" s="125">
        <v>0</v>
      </c>
      <c r="BS346" s="125">
        <f t="shared" si="58"/>
        <v>1.22</v>
      </c>
    </row>
    <row r="347" spans="1:71" s="115" customFormat="1" ht="17.25" customHeight="1">
      <c r="A347" s="123" t="s">
        <v>482</v>
      </c>
      <c r="B347" s="123" t="s">
        <v>146</v>
      </c>
      <c r="C347" s="123" t="s">
        <v>251</v>
      </c>
      <c r="D347" s="124" t="s">
        <v>505</v>
      </c>
      <c r="E347" s="125">
        <v>0</v>
      </c>
      <c r="F347" s="125">
        <v>0</v>
      </c>
      <c r="G347" s="125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5">
        <v>0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482</v>
      </c>
      <c r="Y347" s="123" t="s">
        <v>146</v>
      </c>
      <c r="Z347" s="123" t="s">
        <v>251</v>
      </c>
      <c r="AA347" s="124" t="s">
        <v>505</v>
      </c>
      <c r="AB347" s="123">
        <v>0</v>
      </c>
      <c r="AC347" s="125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5">
        <v>0</v>
      </c>
      <c r="BE347" s="125">
        <v>0</v>
      </c>
      <c r="BF347" s="125">
        <v>0</v>
      </c>
      <c r="BG347" s="125">
        <v>0</v>
      </c>
      <c r="BH347" s="125">
        <v>0</v>
      </c>
      <c r="BI347" s="125">
        <v>0</v>
      </c>
      <c r="BJ347" s="125">
        <v>0</v>
      </c>
      <c r="BK347" s="125">
        <v>0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  <c r="BR347" s="125">
        <v>0</v>
      </c>
      <c r="BS347" s="125">
        <f t="shared" si="58"/>
        <v>0</v>
      </c>
    </row>
    <row r="348" spans="1:71" s="115" customFormat="1" ht="17.25" customHeight="1">
      <c r="A348" s="123" t="s">
        <v>482</v>
      </c>
      <c r="B348" s="123" t="s">
        <v>146</v>
      </c>
      <c r="C348" s="123" t="s">
        <v>194</v>
      </c>
      <c r="D348" s="124" t="s">
        <v>506</v>
      </c>
      <c r="E348" s="125">
        <v>0</v>
      </c>
      <c r="F348" s="125">
        <v>0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482</v>
      </c>
      <c r="Y348" s="123" t="s">
        <v>146</v>
      </c>
      <c r="Z348" s="123" t="s">
        <v>194</v>
      </c>
      <c r="AA348" s="124" t="s">
        <v>506</v>
      </c>
      <c r="AB348" s="123">
        <v>0</v>
      </c>
      <c r="AC348" s="125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5">
        <v>0</v>
      </c>
      <c r="BE348" s="125">
        <v>0</v>
      </c>
      <c r="BF348" s="125">
        <v>0</v>
      </c>
      <c r="BG348" s="125">
        <v>0</v>
      </c>
      <c r="BH348" s="125">
        <v>0</v>
      </c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  <c r="BR348" s="125">
        <v>22</v>
      </c>
      <c r="BS348" s="125">
        <f t="shared" si="58"/>
        <v>22</v>
      </c>
    </row>
    <row r="349" spans="1:71" s="115" customFormat="1" ht="17.25" customHeight="1">
      <c r="A349" s="123" t="s">
        <v>482</v>
      </c>
      <c r="B349" s="123" t="s">
        <v>146</v>
      </c>
      <c r="C349" s="123" t="s">
        <v>218</v>
      </c>
      <c r="D349" s="124" t="s">
        <v>507</v>
      </c>
      <c r="E349" s="125">
        <v>0</v>
      </c>
      <c r="F349" s="125">
        <v>0</v>
      </c>
      <c r="G349" s="125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482</v>
      </c>
      <c r="Y349" s="123" t="s">
        <v>146</v>
      </c>
      <c r="Z349" s="123" t="s">
        <v>218</v>
      </c>
      <c r="AA349" s="124" t="s">
        <v>507</v>
      </c>
      <c r="AB349" s="123">
        <v>0</v>
      </c>
      <c r="AC349" s="125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5">
        <v>0</v>
      </c>
      <c r="BE349" s="125">
        <v>0</v>
      </c>
      <c r="BF349" s="125">
        <v>0</v>
      </c>
      <c r="BG349" s="125">
        <v>0</v>
      </c>
      <c r="BH349" s="125">
        <v>0</v>
      </c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  <c r="BR349" s="125">
        <v>32</v>
      </c>
      <c r="BS349" s="125">
        <f t="shared" si="58"/>
        <v>32</v>
      </c>
    </row>
    <row r="350" spans="1:71" s="115" customFormat="1" ht="17.25" customHeight="1">
      <c r="A350" s="123" t="s">
        <v>482</v>
      </c>
      <c r="B350" s="123" t="s">
        <v>146</v>
      </c>
      <c r="C350" s="123" t="s">
        <v>153</v>
      </c>
      <c r="D350" s="124" t="s">
        <v>508</v>
      </c>
      <c r="E350" s="125">
        <v>0</v>
      </c>
      <c r="F350" s="125">
        <v>0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482</v>
      </c>
      <c r="Y350" s="123" t="s">
        <v>146</v>
      </c>
      <c r="Z350" s="123" t="s">
        <v>153</v>
      </c>
      <c r="AA350" s="124" t="s">
        <v>508</v>
      </c>
      <c r="AB350" s="123">
        <v>0</v>
      </c>
      <c r="AC350" s="125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5">
        <v>0</v>
      </c>
      <c r="BE350" s="125">
        <v>0</v>
      </c>
      <c r="BF350" s="125">
        <v>0</v>
      </c>
      <c r="BG350" s="125">
        <v>0</v>
      </c>
      <c r="BH350" s="125">
        <v>0</v>
      </c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  <c r="BR350" s="125">
        <v>1175</v>
      </c>
      <c r="BS350" s="125">
        <f t="shared" si="58"/>
        <v>1175</v>
      </c>
    </row>
    <row r="351" spans="1:71" s="115" customFormat="1" ht="17.25" customHeight="1">
      <c r="A351" s="123"/>
      <c r="B351" s="123" t="s">
        <v>148</v>
      </c>
      <c r="C351" s="123"/>
      <c r="D351" s="124" t="s">
        <v>509</v>
      </c>
      <c r="E351" s="125">
        <v>1462.98</v>
      </c>
      <c r="F351" s="125">
        <v>1224.3499999999999</v>
      </c>
      <c r="G351" s="125">
        <v>644.92999999999995</v>
      </c>
      <c r="H351" s="125">
        <v>209.44</v>
      </c>
      <c r="I351" s="125">
        <v>177.53</v>
      </c>
      <c r="J351" s="125">
        <v>31.91</v>
      </c>
      <c r="K351" s="125">
        <v>0</v>
      </c>
      <c r="L351" s="125">
        <v>0</v>
      </c>
      <c r="M351" s="125">
        <v>46.01</v>
      </c>
      <c r="N351" s="125">
        <v>0</v>
      </c>
      <c r="O351" s="125">
        <v>137.47999999999999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186.5</v>
      </c>
      <c r="X351" s="123"/>
      <c r="Y351" s="123" t="s">
        <v>148</v>
      </c>
      <c r="Z351" s="123"/>
      <c r="AA351" s="124" t="s">
        <v>509</v>
      </c>
      <c r="AB351" s="123">
        <v>238.22</v>
      </c>
      <c r="AC351" s="125">
        <f>SUM(AC352:AC364)</f>
        <v>23.4</v>
      </c>
      <c r="AD351" s="125">
        <f t="shared" ref="AD351:BC351" si="60">SUM(AD352:AD364)</f>
        <v>3.46</v>
      </c>
      <c r="AE351" s="125">
        <f t="shared" si="60"/>
        <v>0</v>
      </c>
      <c r="AF351" s="125">
        <f t="shared" si="60"/>
        <v>0</v>
      </c>
      <c r="AG351" s="125">
        <f t="shared" si="60"/>
        <v>0.42</v>
      </c>
      <c r="AH351" s="125">
        <f t="shared" si="60"/>
        <v>11.71</v>
      </c>
      <c r="AI351" s="125">
        <f t="shared" si="60"/>
        <v>0.85</v>
      </c>
      <c r="AJ351" s="125">
        <f t="shared" si="60"/>
        <v>0</v>
      </c>
      <c r="AK351" s="125">
        <f t="shared" si="60"/>
        <v>7</v>
      </c>
      <c r="AL351" s="125">
        <f t="shared" si="60"/>
        <v>30.28</v>
      </c>
      <c r="AM351" s="125">
        <f t="shared" si="60"/>
        <v>0</v>
      </c>
      <c r="AN351" s="125">
        <f t="shared" si="60"/>
        <v>2</v>
      </c>
      <c r="AO351" s="125">
        <f t="shared" si="60"/>
        <v>0</v>
      </c>
      <c r="AP351" s="125">
        <f t="shared" si="60"/>
        <v>0</v>
      </c>
      <c r="AQ351" s="125">
        <f t="shared" si="60"/>
        <v>5</v>
      </c>
      <c r="AR351" s="125">
        <f t="shared" si="60"/>
        <v>11.82</v>
      </c>
      <c r="AS351" s="125">
        <f t="shared" si="60"/>
        <v>0</v>
      </c>
      <c r="AT351" s="125">
        <f t="shared" si="60"/>
        <v>0</v>
      </c>
      <c r="AU351" s="125">
        <f t="shared" si="60"/>
        <v>0</v>
      </c>
      <c r="AV351" s="125">
        <f t="shared" si="60"/>
        <v>12</v>
      </c>
      <c r="AW351" s="125">
        <f t="shared" si="60"/>
        <v>7</v>
      </c>
      <c r="AX351" s="125">
        <f t="shared" si="60"/>
        <v>23.5</v>
      </c>
      <c r="AY351" s="125">
        <f t="shared" si="60"/>
        <v>0</v>
      </c>
      <c r="AZ351" s="125">
        <f t="shared" si="60"/>
        <v>0</v>
      </c>
      <c r="BA351" s="125">
        <f t="shared" si="60"/>
        <v>58.82</v>
      </c>
      <c r="BB351" s="125">
        <f t="shared" si="60"/>
        <v>0</v>
      </c>
      <c r="BC351" s="125">
        <f t="shared" si="60"/>
        <v>40.96</v>
      </c>
      <c r="BD351" s="125">
        <v>0.4</v>
      </c>
      <c r="BE351" s="125">
        <v>0</v>
      </c>
      <c r="BF351" s="125">
        <v>0</v>
      </c>
      <c r="BG351" s="125">
        <v>0</v>
      </c>
      <c r="BH351" s="125">
        <v>0</v>
      </c>
      <c r="BI351" s="125">
        <v>0</v>
      </c>
      <c r="BJ351" s="125">
        <v>0.4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  <c r="BR351" s="125">
        <v>1006.1</v>
      </c>
      <c r="BS351" s="125">
        <f t="shared" si="58"/>
        <v>2469.08</v>
      </c>
    </row>
    <row r="352" spans="1:71" s="115" customFormat="1" ht="17.25" customHeight="1">
      <c r="A352" s="123" t="s">
        <v>482</v>
      </c>
      <c r="B352" s="123" t="s">
        <v>150</v>
      </c>
      <c r="C352" s="123" t="s">
        <v>137</v>
      </c>
      <c r="D352" s="124" t="s">
        <v>141</v>
      </c>
      <c r="E352" s="125">
        <v>465.15</v>
      </c>
      <c r="F352" s="125">
        <v>358.39</v>
      </c>
      <c r="G352" s="125">
        <v>218.88</v>
      </c>
      <c r="H352" s="125">
        <v>121.28</v>
      </c>
      <c r="I352" s="125">
        <v>121.28</v>
      </c>
      <c r="J352" s="125">
        <v>0</v>
      </c>
      <c r="K352" s="125">
        <v>0</v>
      </c>
      <c r="L352" s="125">
        <v>0</v>
      </c>
      <c r="M352" s="125">
        <v>18.239999999999998</v>
      </c>
      <c r="N352" s="125">
        <v>0</v>
      </c>
      <c r="O352" s="125">
        <v>0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482</v>
      </c>
      <c r="Y352" s="123" t="s">
        <v>150</v>
      </c>
      <c r="Z352" s="123" t="s">
        <v>137</v>
      </c>
      <c r="AA352" s="124" t="s">
        <v>141</v>
      </c>
      <c r="AB352" s="123">
        <v>106.36</v>
      </c>
      <c r="AC352" s="131">
        <v>6</v>
      </c>
      <c r="AD352" s="132">
        <v>2</v>
      </c>
      <c r="AE352" s="133">
        <v>0</v>
      </c>
      <c r="AF352" s="133">
        <v>0</v>
      </c>
      <c r="AG352" s="132">
        <v>0</v>
      </c>
      <c r="AH352" s="132">
        <v>8.8000000000000007</v>
      </c>
      <c r="AI352" s="132">
        <v>0</v>
      </c>
      <c r="AJ352" s="132">
        <v>0</v>
      </c>
      <c r="AK352" s="132">
        <v>7</v>
      </c>
      <c r="AL352" s="132">
        <v>10.039999999999999</v>
      </c>
      <c r="AM352" s="133">
        <v>0</v>
      </c>
      <c r="AN352" s="132">
        <v>2</v>
      </c>
      <c r="AO352" s="132">
        <v>0</v>
      </c>
      <c r="AP352" s="132">
        <v>0</v>
      </c>
      <c r="AQ352" s="132">
        <v>3</v>
      </c>
      <c r="AR352" s="132">
        <v>4.8</v>
      </c>
      <c r="AS352" s="133">
        <v>0</v>
      </c>
      <c r="AT352" s="133">
        <v>0</v>
      </c>
      <c r="AU352" s="133">
        <v>0</v>
      </c>
      <c r="AV352" s="132">
        <v>10</v>
      </c>
      <c r="AW352" s="133">
        <v>7</v>
      </c>
      <c r="AX352" s="132">
        <v>18</v>
      </c>
      <c r="AY352" s="132">
        <v>0</v>
      </c>
      <c r="AZ352" s="132">
        <v>0</v>
      </c>
      <c r="BA352" s="132">
        <v>27.72</v>
      </c>
      <c r="BB352" s="132">
        <v>0</v>
      </c>
      <c r="BC352" s="132">
        <v>0</v>
      </c>
      <c r="BD352" s="125">
        <v>0.4</v>
      </c>
      <c r="BE352" s="125">
        <v>0</v>
      </c>
      <c r="BF352" s="125">
        <v>0</v>
      </c>
      <c r="BG352" s="125">
        <v>0</v>
      </c>
      <c r="BH352" s="125">
        <v>0</v>
      </c>
      <c r="BI352" s="125">
        <v>0</v>
      </c>
      <c r="BJ352" s="125">
        <v>0.4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  <c r="BR352" s="125">
        <v>0</v>
      </c>
      <c r="BS352" s="125">
        <f t="shared" si="58"/>
        <v>465.15</v>
      </c>
    </row>
    <row r="353" spans="1:71" s="115" customFormat="1" ht="17.25" customHeight="1">
      <c r="A353" s="123" t="s">
        <v>482</v>
      </c>
      <c r="B353" s="123" t="s">
        <v>150</v>
      </c>
      <c r="C353" s="123" t="s">
        <v>148</v>
      </c>
      <c r="D353" s="124" t="s">
        <v>208</v>
      </c>
      <c r="E353" s="125">
        <v>0</v>
      </c>
      <c r="F353" s="125">
        <v>0</v>
      </c>
      <c r="G353" s="125">
        <v>0</v>
      </c>
      <c r="H353" s="125"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>
        <v>0</v>
      </c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 t="s">
        <v>482</v>
      </c>
      <c r="Y353" s="123" t="s">
        <v>150</v>
      </c>
      <c r="Z353" s="123" t="s">
        <v>148</v>
      </c>
      <c r="AA353" s="124" t="s">
        <v>208</v>
      </c>
      <c r="AB353" s="123">
        <v>0</v>
      </c>
      <c r="AC353" s="125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5">
        <v>0</v>
      </c>
      <c r="BE353" s="125">
        <v>0</v>
      </c>
      <c r="BF353" s="125">
        <v>0</v>
      </c>
      <c r="BG353" s="125">
        <v>0</v>
      </c>
      <c r="BH353" s="125">
        <v>0</v>
      </c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  <c r="BR353" s="125">
        <v>0</v>
      </c>
      <c r="BS353" s="125">
        <f t="shared" si="58"/>
        <v>0</v>
      </c>
    </row>
    <row r="354" spans="1:71" s="115" customFormat="1" ht="17.25" customHeight="1">
      <c r="A354" s="123" t="s">
        <v>482</v>
      </c>
      <c r="B354" s="123" t="s">
        <v>150</v>
      </c>
      <c r="C354" s="123" t="s">
        <v>155</v>
      </c>
      <c r="D354" s="124" t="s">
        <v>510</v>
      </c>
      <c r="E354" s="125">
        <v>49.56</v>
      </c>
      <c r="F354" s="125">
        <v>49.56</v>
      </c>
      <c r="G354" s="125">
        <v>49.56</v>
      </c>
      <c r="H354" s="125"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>
        <v>0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482</v>
      </c>
      <c r="Y354" s="123" t="s">
        <v>150</v>
      </c>
      <c r="Z354" s="123" t="s">
        <v>155</v>
      </c>
      <c r="AA354" s="124" t="s">
        <v>510</v>
      </c>
      <c r="AB354" s="123">
        <v>0</v>
      </c>
      <c r="AC354" s="125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5">
        <v>0</v>
      </c>
      <c r="BE354" s="125">
        <v>0</v>
      </c>
      <c r="BF354" s="125">
        <v>0</v>
      </c>
      <c r="BG354" s="125">
        <v>0</v>
      </c>
      <c r="BH354" s="125">
        <v>0</v>
      </c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  <c r="BR354" s="125">
        <v>0</v>
      </c>
      <c r="BS354" s="125">
        <f t="shared" si="58"/>
        <v>49.56</v>
      </c>
    </row>
    <row r="355" spans="1:71" s="115" customFormat="1" ht="17.25" customHeight="1">
      <c r="A355" s="123" t="s">
        <v>482</v>
      </c>
      <c r="B355" s="123" t="s">
        <v>150</v>
      </c>
      <c r="C355" s="123" t="s">
        <v>159</v>
      </c>
      <c r="D355" s="124" t="s">
        <v>511</v>
      </c>
      <c r="E355" s="125">
        <v>0</v>
      </c>
      <c r="F355" s="125">
        <v>0</v>
      </c>
      <c r="G355" s="125">
        <v>0</v>
      </c>
      <c r="H355" s="125"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0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3" t="s">
        <v>482</v>
      </c>
      <c r="Y355" s="123" t="s">
        <v>150</v>
      </c>
      <c r="Z355" s="123" t="s">
        <v>159</v>
      </c>
      <c r="AA355" s="124" t="s">
        <v>511</v>
      </c>
      <c r="AB355" s="123">
        <v>0</v>
      </c>
      <c r="AC355" s="125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5">
        <v>0</v>
      </c>
      <c r="BE355" s="125">
        <v>0</v>
      </c>
      <c r="BF355" s="125">
        <v>0</v>
      </c>
      <c r="BG355" s="125">
        <v>0</v>
      </c>
      <c r="BH355" s="125">
        <v>0</v>
      </c>
      <c r="BI355" s="125">
        <v>0</v>
      </c>
      <c r="BJ355" s="125">
        <v>0</v>
      </c>
      <c r="BK355" s="125">
        <v>0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  <c r="BR355" s="125">
        <v>0</v>
      </c>
      <c r="BS355" s="125">
        <f t="shared" si="58"/>
        <v>0</v>
      </c>
    </row>
    <row r="356" spans="1:71" s="115" customFormat="1" ht="17.25" customHeight="1">
      <c r="A356" s="123" t="s">
        <v>482</v>
      </c>
      <c r="B356" s="123" t="s">
        <v>150</v>
      </c>
      <c r="C356" s="123" t="s">
        <v>166</v>
      </c>
      <c r="D356" s="124" t="s">
        <v>512</v>
      </c>
      <c r="E356" s="125">
        <v>689.88</v>
      </c>
      <c r="F356" s="125">
        <v>656.76</v>
      </c>
      <c r="G356" s="125">
        <v>295.37</v>
      </c>
      <c r="H356" s="125">
        <v>31.91</v>
      </c>
      <c r="I356" s="125">
        <v>0</v>
      </c>
      <c r="J356" s="125">
        <v>31.91</v>
      </c>
      <c r="K356" s="125">
        <v>0</v>
      </c>
      <c r="L356" s="125">
        <v>0</v>
      </c>
      <c r="M356" s="125">
        <v>21.01</v>
      </c>
      <c r="N356" s="125">
        <v>0</v>
      </c>
      <c r="O356" s="125">
        <v>137.47999999999999</v>
      </c>
      <c r="P356" s="125">
        <v>0</v>
      </c>
      <c r="Q356" s="125">
        <v>0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171</v>
      </c>
      <c r="X356" s="123" t="s">
        <v>482</v>
      </c>
      <c r="Y356" s="123" t="s">
        <v>150</v>
      </c>
      <c r="Z356" s="123" t="s">
        <v>166</v>
      </c>
      <c r="AA356" s="124" t="s">
        <v>512</v>
      </c>
      <c r="AB356" s="123">
        <v>33.119999999999997</v>
      </c>
      <c r="AC356" s="131">
        <v>6.4</v>
      </c>
      <c r="AD356" s="132">
        <v>1.46</v>
      </c>
      <c r="AE356" s="133">
        <v>0</v>
      </c>
      <c r="AF356" s="133">
        <v>0</v>
      </c>
      <c r="AG356" s="132">
        <v>0.12</v>
      </c>
      <c r="AH356" s="132">
        <v>1.91</v>
      </c>
      <c r="AI356" s="132">
        <v>0.85</v>
      </c>
      <c r="AJ356" s="132">
        <v>0</v>
      </c>
      <c r="AK356" s="132">
        <v>0</v>
      </c>
      <c r="AL356" s="132">
        <v>5.9</v>
      </c>
      <c r="AM356" s="133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3.22</v>
      </c>
      <c r="AS356" s="133">
        <v>0</v>
      </c>
      <c r="AT356" s="133">
        <v>0</v>
      </c>
      <c r="AU356" s="133">
        <v>0</v>
      </c>
      <c r="AV356" s="132">
        <v>0</v>
      </c>
      <c r="AW356" s="133">
        <v>0</v>
      </c>
      <c r="AX356" s="132">
        <v>2.7</v>
      </c>
      <c r="AY356" s="132">
        <v>0</v>
      </c>
      <c r="AZ356" s="132">
        <v>0</v>
      </c>
      <c r="BA356" s="132">
        <v>7.6</v>
      </c>
      <c r="BB356" s="132">
        <v>0</v>
      </c>
      <c r="BC356" s="132">
        <v>2.96</v>
      </c>
      <c r="BD356" s="125">
        <v>0</v>
      </c>
      <c r="BE356" s="125">
        <v>0</v>
      </c>
      <c r="BF356" s="125">
        <v>0</v>
      </c>
      <c r="BG356" s="125">
        <v>0</v>
      </c>
      <c r="BH356" s="125">
        <v>0</v>
      </c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  <c r="BR356" s="125">
        <v>0</v>
      </c>
      <c r="BS356" s="125">
        <f t="shared" si="58"/>
        <v>689.88</v>
      </c>
    </row>
    <row r="357" spans="1:71" s="115" customFormat="1" ht="17.25" customHeight="1">
      <c r="A357" s="123" t="s">
        <v>482</v>
      </c>
      <c r="B357" s="123" t="s">
        <v>150</v>
      </c>
      <c r="C357" s="123" t="s">
        <v>175</v>
      </c>
      <c r="D357" s="124" t="s">
        <v>513</v>
      </c>
      <c r="E357" s="125">
        <v>242.88</v>
      </c>
      <c r="F357" s="125">
        <v>144.13999999999999</v>
      </c>
      <c r="G357" s="125">
        <v>81.13</v>
      </c>
      <c r="H357" s="125">
        <v>56.25</v>
      </c>
      <c r="I357" s="125">
        <v>56.25</v>
      </c>
      <c r="J357" s="125">
        <v>0</v>
      </c>
      <c r="K357" s="125">
        <v>0</v>
      </c>
      <c r="L357" s="125">
        <v>0</v>
      </c>
      <c r="M357" s="125">
        <v>6.76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482</v>
      </c>
      <c r="Y357" s="123" t="s">
        <v>150</v>
      </c>
      <c r="Z357" s="123" t="s">
        <v>175</v>
      </c>
      <c r="AA357" s="124" t="s">
        <v>513</v>
      </c>
      <c r="AB357" s="123">
        <v>98.74</v>
      </c>
      <c r="AC357" s="131">
        <v>11</v>
      </c>
      <c r="AD357" s="132">
        <v>0</v>
      </c>
      <c r="AE357" s="133">
        <v>0</v>
      </c>
      <c r="AF357" s="133">
        <v>0</v>
      </c>
      <c r="AG357" s="132">
        <v>0.3</v>
      </c>
      <c r="AH357" s="132">
        <v>1</v>
      </c>
      <c r="AI357" s="132">
        <v>0</v>
      </c>
      <c r="AJ357" s="132">
        <v>0</v>
      </c>
      <c r="AK357" s="132">
        <v>0</v>
      </c>
      <c r="AL357" s="132">
        <v>14.34</v>
      </c>
      <c r="AM357" s="133">
        <v>0</v>
      </c>
      <c r="AN357" s="132">
        <v>0</v>
      </c>
      <c r="AO357" s="132">
        <v>0</v>
      </c>
      <c r="AP357" s="132">
        <v>0</v>
      </c>
      <c r="AQ357" s="132">
        <v>2</v>
      </c>
      <c r="AR357" s="132">
        <v>3.8</v>
      </c>
      <c r="AS357" s="133">
        <v>0</v>
      </c>
      <c r="AT357" s="133">
        <v>0</v>
      </c>
      <c r="AU357" s="133">
        <v>0</v>
      </c>
      <c r="AV357" s="132">
        <v>2</v>
      </c>
      <c r="AW357" s="133">
        <v>0</v>
      </c>
      <c r="AX357" s="132">
        <v>2.8</v>
      </c>
      <c r="AY357" s="132">
        <v>0</v>
      </c>
      <c r="AZ357" s="132">
        <v>0</v>
      </c>
      <c r="BA357" s="132">
        <v>23.5</v>
      </c>
      <c r="BB357" s="132">
        <v>0</v>
      </c>
      <c r="BC357" s="132">
        <v>38</v>
      </c>
      <c r="BD357" s="125">
        <v>0</v>
      </c>
      <c r="BE357" s="125">
        <v>0</v>
      </c>
      <c r="BF357" s="125">
        <v>0</v>
      </c>
      <c r="BG357" s="125">
        <v>0</v>
      </c>
      <c r="BH357" s="125">
        <v>0</v>
      </c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  <c r="BR357" s="125">
        <v>90</v>
      </c>
      <c r="BS357" s="125">
        <f t="shared" si="58"/>
        <v>332.88</v>
      </c>
    </row>
    <row r="358" spans="1:71" s="115" customFormat="1" ht="17.25" customHeight="1">
      <c r="A358" s="123" t="s">
        <v>482</v>
      </c>
      <c r="B358" s="123" t="s">
        <v>150</v>
      </c>
      <c r="C358" s="123" t="s">
        <v>178</v>
      </c>
      <c r="D358" s="124" t="s">
        <v>514</v>
      </c>
      <c r="E358" s="125">
        <v>0</v>
      </c>
      <c r="F358" s="125">
        <v>0</v>
      </c>
      <c r="G358" s="125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482</v>
      </c>
      <c r="Y358" s="123" t="s">
        <v>150</v>
      </c>
      <c r="Z358" s="123" t="s">
        <v>178</v>
      </c>
      <c r="AA358" s="124" t="s">
        <v>514</v>
      </c>
      <c r="AB358" s="123">
        <v>0</v>
      </c>
      <c r="AC358" s="125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5">
        <v>0</v>
      </c>
      <c r="BE358" s="125">
        <v>0</v>
      </c>
      <c r="BF358" s="125">
        <v>0</v>
      </c>
      <c r="BG358" s="125">
        <v>0</v>
      </c>
      <c r="BH358" s="125">
        <v>0</v>
      </c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  <c r="BR358" s="125">
        <v>323</v>
      </c>
      <c r="BS358" s="125">
        <f t="shared" si="58"/>
        <v>323</v>
      </c>
    </row>
    <row r="359" spans="1:71" s="115" customFormat="1" ht="17.25" customHeight="1">
      <c r="A359" s="123" t="s">
        <v>482</v>
      </c>
      <c r="B359" s="123" t="s">
        <v>150</v>
      </c>
      <c r="C359" s="123" t="s">
        <v>181</v>
      </c>
      <c r="D359" s="124" t="s">
        <v>515</v>
      </c>
      <c r="E359" s="125">
        <v>15.5</v>
      </c>
      <c r="F359" s="125">
        <v>15.5</v>
      </c>
      <c r="G359" s="125">
        <v>0</v>
      </c>
      <c r="H359" s="125"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15.5</v>
      </c>
      <c r="X359" s="123" t="s">
        <v>482</v>
      </c>
      <c r="Y359" s="123" t="s">
        <v>150</v>
      </c>
      <c r="Z359" s="123" t="s">
        <v>181</v>
      </c>
      <c r="AA359" s="124" t="s">
        <v>515</v>
      </c>
      <c r="AB359" s="123">
        <v>0</v>
      </c>
      <c r="AC359" s="125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5">
        <v>0</v>
      </c>
      <c r="BE359" s="125">
        <v>0</v>
      </c>
      <c r="BF359" s="125">
        <v>0</v>
      </c>
      <c r="BG359" s="125">
        <v>0</v>
      </c>
      <c r="BH359" s="125">
        <v>0</v>
      </c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  <c r="BR359" s="125">
        <v>0</v>
      </c>
      <c r="BS359" s="125">
        <f t="shared" si="58"/>
        <v>15.5</v>
      </c>
    </row>
    <row r="360" spans="1:71" s="115" customFormat="1" ht="17.25" customHeight="1">
      <c r="A360" s="123" t="s">
        <v>482</v>
      </c>
      <c r="B360" s="123" t="s">
        <v>150</v>
      </c>
      <c r="C360" s="123" t="s">
        <v>187</v>
      </c>
      <c r="D360" s="124" t="s">
        <v>516</v>
      </c>
      <c r="E360" s="125">
        <v>0</v>
      </c>
      <c r="F360" s="125">
        <v>0</v>
      </c>
      <c r="G360" s="125">
        <v>0</v>
      </c>
      <c r="H360" s="125"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3" t="s">
        <v>482</v>
      </c>
      <c r="Y360" s="123" t="s">
        <v>150</v>
      </c>
      <c r="Z360" s="123" t="s">
        <v>187</v>
      </c>
      <c r="AA360" s="124" t="s">
        <v>516</v>
      </c>
      <c r="AB360" s="123">
        <v>0</v>
      </c>
      <c r="AC360" s="125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5">
        <v>0</v>
      </c>
      <c r="BE360" s="125">
        <v>0</v>
      </c>
      <c r="BF360" s="125">
        <v>0</v>
      </c>
      <c r="BG360" s="125">
        <v>0</v>
      </c>
      <c r="BH360" s="125">
        <v>0</v>
      </c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  <c r="BR360" s="125">
        <v>85.1</v>
      </c>
      <c r="BS360" s="125">
        <f t="shared" si="58"/>
        <v>85.1</v>
      </c>
    </row>
    <row r="361" spans="1:71" s="115" customFormat="1" ht="17.25" customHeight="1">
      <c r="A361" s="123" t="s">
        <v>482</v>
      </c>
      <c r="B361" s="123" t="s">
        <v>150</v>
      </c>
      <c r="C361" s="123" t="s">
        <v>239</v>
      </c>
      <c r="D361" s="124" t="s">
        <v>517</v>
      </c>
      <c r="E361" s="125">
        <v>0</v>
      </c>
      <c r="F361" s="125">
        <v>0</v>
      </c>
      <c r="G361" s="125">
        <v>0</v>
      </c>
      <c r="H361" s="125"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0</v>
      </c>
      <c r="N361" s="125">
        <v>0</v>
      </c>
      <c r="O361" s="125">
        <v>0</v>
      </c>
      <c r="P361" s="125">
        <v>0</v>
      </c>
      <c r="Q361" s="125">
        <v>0</v>
      </c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 t="s">
        <v>482</v>
      </c>
      <c r="Y361" s="123" t="s">
        <v>150</v>
      </c>
      <c r="Z361" s="123" t="s">
        <v>239</v>
      </c>
      <c r="AA361" s="124" t="s">
        <v>517</v>
      </c>
      <c r="AB361" s="123">
        <v>0</v>
      </c>
      <c r="AC361" s="125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5">
        <v>0</v>
      </c>
      <c r="BE361" s="125">
        <v>0</v>
      </c>
      <c r="BF361" s="125">
        <v>0</v>
      </c>
      <c r="BG361" s="125">
        <v>0</v>
      </c>
      <c r="BH361" s="125">
        <v>0</v>
      </c>
      <c r="BI361" s="125">
        <v>0</v>
      </c>
      <c r="BJ361" s="125">
        <v>0</v>
      </c>
      <c r="BK361" s="125">
        <v>0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  <c r="BR361" s="125">
        <v>400</v>
      </c>
      <c r="BS361" s="125">
        <f t="shared" si="58"/>
        <v>400</v>
      </c>
    </row>
    <row r="362" spans="1:71" s="115" customFormat="1" ht="17.25" customHeight="1">
      <c r="A362" s="123" t="s">
        <v>482</v>
      </c>
      <c r="B362" s="123" t="s">
        <v>150</v>
      </c>
      <c r="C362" s="123" t="s">
        <v>251</v>
      </c>
      <c r="D362" s="124" t="s">
        <v>518</v>
      </c>
      <c r="E362" s="125">
        <v>0</v>
      </c>
      <c r="F362" s="125">
        <v>0</v>
      </c>
      <c r="G362" s="125">
        <v>0</v>
      </c>
      <c r="H362" s="125"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0</v>
      </c>
      <c r="N362" s="125">
        <v>0</v>
      </c>
      <c r="O362" s="125">
        <v>0</v>
      </c>
      <c r="P362" s="125">
        <v>0</v>
      </c>
      <c r="Q362" s="125">
        <v>0</v>
      </c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482</v>
      </c>
      <c r="Y362" s="123" t="s">
        <v>150</v>
      </c>
      <c r="Z362" s="123" t="s">
        <v>251</v>
      </c>
      <c r="AA362" s="124" t="s">
        <v>518</v>
      </c>
      <c r="AB362" s="123">
        <v>0</v>
      </c>
      <c r="AC362" s="125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5">
        <v>0</v>
      </c>
      <c r="BE362" s="125">
        <v>0</v>
      </c>
      <c r="BF362" s="125">
        <v>0</v>
      </c>
      <c r="BG362" s="125">
        <v>0</v>
      </c>
      <c r="BH362" s="125">
        <v>0</v>
      </c>
      <c r="BI362" s="125">
        <v>0</v>
      </c>
      <c r="BJ362" s="125">
        <v>0</v>
      </c>
      <c r="BK362" s="125">
        <v>0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  <c r="BR362" s="125">
        <v>0</v>
      </c>
      <c r="BS362" s="125">
        <f t="shared" si="58"/>
        <v>0</v>
      </c>
    </row>
    <row r="363" spans="1:71" s="115" customFormat="1" ht="17.25" customHeight="1">
      <c r="A363" s="123" t="s">
        <v>482</v>
      </c>
      <c r="B363" s="123" t="s">
        <v>150</v>
      </c>
      <c r="C363" s="123" t="s">
        <v>493</v>
      </c>
      <c r="D363" s="124" t="s">
        <v>519</v>
      </c>
      <c r="E363" s="125">
        <v>0</v>
      </c>
      <c r="F363" s="125">
        <v>0</v>
      </c>
      <c r="G363" s="125">
        <v>0</v>
      </c>
      <c r="H363" s="125"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482</v>
      </c>
      <c r="Y363" s="123" t="s">
        <v>150</v>
      </c>
      <c r="Z363" s="123" t="s">
        <v>493</v>
      </c>
      <c r="AA363" s="124" t="s">
        <v>519</v>
      </c>
      <c r="AB363" s="123">
        <v>0</v>
      </c>
      <c r="AC363" s="125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5">
        <v>0</v>
      </c>
      <c r="BE363" s="125">
        <v>0</v>
      </c>
      <c r="BF363" s="125">
        <v>0</v>
      </c>
      <c r="BG363" s="125">
        <v>0</v>
      </c>
      <c r="BH363" s="125">
        <v>0</v>
      </c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  <c r="BR363" s="125">
        <v>108</v>
      </c>
      <c r="BS363" s="125">
        <f t="shared" si="58"/>
        <v>108</v>
      </c>
    </row>
    <row r="364" spans="1:71" s="115" customFormat="1" ht="17.25" customHeight="1">
      <c r="A364" s="123" t="s">
        <v>482</v>
      </c>
      <c r="B364" s="123" t="s">
        <v>150</v>
      </c>
      <c r="C364" s="123" t="s">
        <v>153</v>
      </c>
      <c r="D364" s="124" t="s">
        <v>520</v>
      </c>
      <c r="E364" s="125">
        <v>0</v>
      </c>
      <c r="F364" s="125">
        <v>0</v>
      </c>
      <c r="G364" s="125">
        <v>0</v>
      </c>
      <c r="H364" s="125"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>
        <v>0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 t="s">
        <v>482</v>
      </c>
      <c r="Y364" s="123" t="s">
        <v>150</v>
      </c>
      <c r="Z364" s="123" t="s">
        <v>153</v>
      </c>
      <c r="AA364" s="124" t="s">
        <v>520</v>
      </c>
      <c r="AB364" s="123">
        <v>0</v>
      </c>
      <c r="AC364" s="125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5">
        <v>0</v>
      </c>
      <c r="BE364" s="125">
        <v>0</v>
      </c>
      <c r="BF364" s="125">
        <v>0</v>
      </c>
      <c r="BG364" s="125">
        <v>0</v>
      </c>
      <c r="BH364" s="125">
        <v>0</v>
      </c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  <c r="BR364" s="125">
        <v>0</v>
      </c>
      <c r="BS364" s="125">
        <f t="shared" si="58"/>
        <v>0</v>
      </c>
    </row>
    <row r="365" spans="1:71" s="115" customFormat="1" ht="17.25" customHeight="1">
      <c r="A365" s="123"/>
      <c r="B365" s="123" t="s">
        <v>159</v>
      </c>
      <c r="C365" s="123"/>
      <c r="D365" s="124" t="s">
        <v>521</v>
      </c>
      <c r="E365" s="125">
        <v>125.76</v>
      </c>
      <c r="F365" s="125">
        <v>104.38</v>
      </c>
      <c r="G365" s="125">
        <v>63.12</v>
      </c>
      <c r="H365" s="125">
        <v>36</v>
      </c>
      <c r="I365" s="125">
        <v>36</v>
      </c>
      <c r="J365" s="125">
        <v>0</v>
      </c>
      <c r="K365" s="125">
        <v>0</v>
      </c>
      <c r="L365" s="125">
        <v>0</v>
      </c>
      <c r="M365" s="125">
        <v>5.26</v>
      </c>
      <c r="N365" s="125">
        <v>0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/>
      <c r="Y365" s="123" t="s">
        <v>159</v>
      </c>
      <c r="Z365" s="123"/>
      <c r="AA365" s="124" t="s">
        <v>521</v>
      </c>
      <c r="AB365" s="123">
        <v>21.38</v>
      </c>
      <c r="AC365" s="125">
        <f>SUM(AC366:AC371)</f>
        <v>0</v>
      </c>
      <c r="AD365" s="125">
        <f t="shared" ref="AD365:BC365" si="61">SUM(AD366:AD371)</f>
        <v>0</v>
      </c>
      <c r="AE365" s="125">
        <f t="shared" si="61"/>
        <v>6</v>
      </c>
      <c r="AF365" s="125">
        <f t="shared" si="61"/>
        <v>0</v>
      </c>
      <c r="AG365" s="125">
        <f t="shared" si="61"/>
        <v>1</v>
      </c>
      <c r="AH365" s="125">
        <f t="shared" si="61"/>
        <v>2</v>
      </c>
      <c r="AI365" s="125">
        <f t="shared" si="61"/>
        <v>0.3</v>
      </c>
      <c r="AJ365" s="125">
        <f t="shared" si="61"/>
        <v>0</v>
      </c>
      <c r="AK365" s="125">
        <f t="shared" si="61"/>
        <v>0</v>
      </c>
      <c r="AL365" s="125">
        <f t="shared" si="61"/>
        <v>0</v>
      </c>
      <c r="AM365" s="125">
        <f t="shared" si="61"/>
        <v>0</v>
      </c>
      <c r="AN365" s="125">
        <f t="shared" si="61"/>
        <v>3.5</v>
      </c>
      <c r="AO365" s="125">
        <f t="shared" si="61"/>
        <v>0</v>
      </c>
      <c r="AP365" s="125">
        <f t="shared" si="61"/>
        <v>0</v>
      </c>
      <c r="AQ365" s="125">
        <f t="shared" si="61"/>
        <v>0</v>
      </c>
      <c r="AR365" s="125">
        <f t="shared" si="61"/>
        <v>0</v>
      </c>
      <c r="AS365" s="125">
        <f t="shared" si="61"/>
        <v>0</v>
      </c>
      <c r="AT365" s="125">
        <f t="shared" si="61"/>
        <v>0</v>
      </c>
      <c r="AU365" s="125">
        <f t="shared" si="61"/>
        <v>0</v>
      </c>
      <c r="AV365" s="125">
        <f t="shared" si="61"/>
        <v>0</v>
      </c>
      <c r="AW365" s="125">
        <f t="shared" si="61"/>
        <v>0</v>
      </c>
      <c r="AX365" s="125">
        <f t="shared" si="61"/>
        <v>0</v>
      </c>
      <c r="AY365" s="125">
        <f t="shared" si="61"/>
        <v>0</v>
      </c>
      <c r="AZ365" s="125">
        <f t="shared" si="61"/>
        <v>0</v>
      </c>
      <c r="BA365" s="125">
        <f t="shared" si="61"/>
        <v>8.58</v>
      </c>
      <c r="BB365" s="125">
        <f t="shared" si="61"/>
        <v>0</v>
      </c>
      <c r="BC365" s="125">
        <f t="shared" si="61"/>
        <v>0</v>
      </c>
      <c r="BD365" s="125">
        <v>0</v>
      </c>
      <c r="BE365" s="125">
        <v>0</v>
      </c>
      <c r="BF365" s="125">
        <v>0</v>
      </c>
      <c r="BG365" s="125">
        <v>0</v>
      </c>
      <c r="BH365" s="125">
        <v>0</v>
      </c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  <c r="BR365" s="125">
        <v>1115</v>
      </c>
      <c r="BS365" s="125">
        <f t="shared" si="58"/>
        <v>1240.76</v>
      </c>
    </row>
    <row r="366" spans="1:71" s="115" customFormat="1" ht="17.25" customHeight="1">
      <c r="A366" s="123" t="s">
        <v>482</v>
      </c>
      <c r="B366" s="123" t="s">
        <v>161</v>
      </c>
      <c r="C366" s="123" t="s">
        <v>137</v>
      </c>
      <c r="D366" s="124" t="s">
        <v>141</v>
      </c>
      <c r="E366" s="125">
        <v>0</v>
      </c>
      <c r="F366" s="125">
        <v>0</v>
      </c>
      <c r="G366" s="125">
        <v>0</v>
      </c>
      <c r="H366" s="125"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482</v>
      </c>
      <c r="Y366" s="123" t="s">
        <v>161</v>
      </c>
      <c r="Z366" s="123" t="s">
        <v>137</v>
      </c>
      <c r="AA366" s="124" t="s">
        <v>141</v>
      </c>
      <c r="AB366" s="123">
        <v>0</v>
      </c>
      <c r="AC366" s="125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5">
        <v>0</v>
      </c>
      <c r="BE366" s="125">
        <v>0</v>
      </c>
      <c r="BF366" s="125">
        <v>0</v>
      </c>
      <c r="BG366" s="125">
        <v>0</v>
      </c>
      <c r="BH366" s="125">
        <v>0</v>
      </c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  <c r="BR366" s="125">
        <v>167</v>
      </c>
      <c r="BS366" s="125">
        <f t="shared" si="58"/>
        <v>167</v>
      </c>
    </row>
    <row r="367" spans="1:71" s="115" customFormat="1" ht="17.25" customHeight="1">
      <c r="A367" s="123" t="s">
        <v>482</v>
      </c>
      <c r="B367" s="123" t="s">
        <v>161</v>
      </c>
      <c r="C367" s="123" t="s">
        <v>144</v>
      </c>
      <c r="D367" s="124" t="s">
        <v>147</v>
      </c>
      <c r="E367" s="125">
        <v>0</v>
      </c>
      <c r="F367" s="125">
        <v>0</v>
      </c>
      <c r="G367" s="125">
        <v>0</v>
      </c>
      <c r="H367" s="125"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482</v>
      </c>
      <c r="Y367" s="123" t="s">
        <v>161</v>
      </c>
      <c r="Z367" s="123" t="s">
        <v>144</v>
      </c>
      <c r="AA367" s="124" t="s">
        <v>147</v>
      </c>
      <c r="AB367" s="123">
        <v>0</v>
      </c>
      <c r="AC367" s="125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5">
        <v>0</v>
      </c>
      <c r="BE367" s="125">
        <v>0</v>
      </c>
      <c r="BF367" s="125">
        <v>0</v>
      </c>
      <c r="BG367" s="125">
        <v>0</v>
      </c>
      <c r="BH367" s="125">
        <v>0</v>
      </c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  <c r="BR367" s="125">
        <v>8</v>
      </c>
      <c r="BS367" s="125">
        <f t="shared" si="58"/>
        <v>8</v>
      </c>
    </row>
    <row r="368" spans="1:71" s="115" customFormat="1" ht="17.25" customHeight="1">
      <c r="A368" s="123" t="s">
        <v>482</v>
      </c>
      <c r="B368" s="123" t="s">
        <v>161</v>
      </c>
      <c r="C368" s="123" t="s">
        <v>155</v>
      </c>
      <c r="D368" s="124" t="s">
        <v>522</v>
      </c>
      <c r="E368" s="125">
        <v>0</v>
      </c>
      <c r="F368" s="125">
        <v>0</v>
      </c>
      <c r="G368" s="125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 t="s">
        <v>482</v>
      </c>
      <c r="Y368" s="123" t="s">
        <v>161</v>
      </c>
      <c r="Z368" s="123" t="s">
        <v>155</v>
      </c>
      <c r="AA368" s="124" t="s">
        <v>522</v>
      </c>
      <c r="AB368" s="123">
        <v>0</v>
      </c>
      <c r="AC368" s="125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5">
        <v>0</v>
      </c>
      <c r="BE368" s="125">
        <v>0</v>
      </c>
      <c r="BF368" s="125">
        <v>0</v>
      </c>
      <c r="BG368" s="125">
        <v>0</v>
      </c>
      <c r="BH368" s="125">
        <v>0</v>
      </c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  <c r="BR368" s="125">
        <v>940</v>
      </c>
      <c r="BS368" s="125">
        <f t="shared" si="58"/>
        <v>940</v>
      </c>
    </row>
    <row r="369" spans="1:71" s="115" customFormat="1" ht="17.25" customHeight="1">
      <c r="A369" s="123" t="s">
        <v>482</v>
      </c>
      <c r="B369" s="123" t="s">
        <v>161</v>
      </c>
      <c r="C369" s="123" t="s">
        <v>159</v>
      </c>
      <c r="D369" s="124" t="s">
        <v>523</v>
      </c>
      <c r="E369" s="125">
        <v>0</v>
      </c>
      <c r="F369" s="125">
        <v>0</v>
      </c>
      <c r="G369" s="125">
        <v>0</v>
      </c>
      <c r="H369" s="125"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>
        <v>0</v>
      </c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482</v>
      </c>
      <c r="Y369" s="123" t="s">
        <v>161</v>
      </c>
      <c r="Z369" s="123" t="s">
        <v>159</v>
      </c>
      <c r="AA369" s="124" t="s">
        <v>523</v>
      </c>
      <c r="AB369" s="123">
        <v>0</v>
      </c>
      <c r="AC369" s="125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5">
        <v>0</v>
      </c>
      <c r="BE369" s="125">
        <v>0</v>
      </c>
      <c r="BF369" s="125">
        <v>0</v>
      </c>
      <c r="BG369" s="125">
        <v>0</v>
      </c>
      <c r="BH369" s="125">
        <v>0</v>
      </c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  <c r="BR369" s="125">
        <v>0</v>
      </c>
      <c r="BS369" s="125">
        <f t="shared" si="58"/>
        <v>0</v>
      </c>
    </row>
    <row r="370" spans="1:71" s="115" customFormat="1" ht="17.25" customHeight="1">
      <c r="A370" s="123" t="s">
        <v>482</v>
      </c>
      <c r="B370" s="123" t="s">
        <v>161</v>
      </c>
      <c r="C370" s="123" t="s">
        <v>142</v>
      </c>
      <c r="D370" s="124" t="s">
        <v>524</v>
      </c>
      <c r="E370" s="125">
        <v>125.76</v>
      </c>
      <c r="F370" s="125">
        <v>104.38</v>
      </c>
      <c r="G370" s="125">
        <v>63.12</v>
      </c>
      <c r="H370" s="125">
        <v>36</v>
      </c>
      <c r="I370" s="125">
        <v>36</v>
      </c>
      <c r="J370" s="125">
        <v>0</v>
      </c>
      <c r="K370" s="125">
        <v>0</v>
      </c>
      <c r="L370" s="125">
        <v>0</v>
      </c>
      <c r="M370" s="125">
        <v>5.26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3" t="s">
        <v>482</v>
      </c>
      <c r="Y370" s="123" t="s">
        <v>161</v>
      </c>
      <c r="Z370" s="123" t="s">
        <v>142</v>
      </c>
      <c r="AA370" s="124" t="s">
        <v>524</v>
      </c>
      <c r="AB370" s="123">
        <v>21.38</v>
      </c>
      <c r="AC370" s="131">
        <v>0</v>
      </c>
      <c r="AD370" s="132">
        <v>0</v>
      </c>
      <c r="AE370" s="133">
        <v>6</v>
      </c>
      <c r="AF370" s="133">
        <v>0</v>
      </c>
      <c r="AG370" s="132">
        <v>1</v>
      </c>
      <c r="AH370" s="132">
        <v>2</v>
      </c>
      <c r="AI370" s="132">
        <v>0.3</v>
      </c>
      <c r="AJ370" s="132">
        <v>0</v>
      </c>
      <c r="AK370" s="132">
        <v>0</v>
      </c>
      <c r="AL370" s="132">
        <v>0</v>
      </c>
      <c r="AM370" s="133">
        <v>0</v>
      </c>
      <c r="AN370" s="132">
        <v>3.5</v>
      </c>
      <c r="AO370" s="132">
        <v>0</v>
      </c>
      <c r="AP370" s="132">
        <v>0</v>
      </c>
      <c r="AQ370" s="132">
        <v>0</v>
      </c>
      <c r="AR370" s="132">
        <v>0</v>
      </c>
      <c r="AS370" s="133">
        <v>0</v>
      </c>
      <c r="AT370" s="133">
        <v>0</v>
      </c>
      <c r="AU370" s="133">
        <v>0</v>
      </c>
      <c r="AV370" s="132">
        <v>0</v>
      </c>
      <c r="AW370" s="133">
        <v>0</v>
      </c>
      <c r="AX370" s="132">
        <v>0</v>
      </c>
      <c r="AY370" s="132">
        <v>0</v>
      </c>
      <c r="AZ370" s="132">
        <v>0</v>
      </c>
      <c r="BA370" s="132">
        <v>8.58</v>
      </c>
      <c r="BB370" s="132">
        <v>0</v>
      </c>
      <c r="BC370" s="132">
        <v>0</v>
      </c>
      <c r="BD370" s="125">
        <v>0</v>
      </c>
      <c r="BE370" s="125">
        <v>0</v>
      </c>
      <c r="BF370" s="125">
        <v>0</v>
      </c>
      <c r="BG370" s="125">
        <v>0</v>
      </c>
      <c r="BH370" s="125">
        <v>0</v>
      </c>
      <c r="BI370" s="125">
        <v>0</v>
      </c>
      <c r="BJ370" s="125">
        <v>0</v>
      </c>
      <c r="BK370" s="125">
        <v>0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  <c r="BR370" s="125">
        <v>0</v>
      </c>
      <c r="BS370" s="125">
        <f t="shared" si="58"/>
        <v>125.76</v>
      </c>
    </row>
    <row r="371" spans="1:71" s="115" customFormat="1" ht="17.25" customHeight="1">
      <c r="A371" s="123" t="s">
        <v>482</v>
      </c>
      <c r="B371" s="123" t="s">
        <v>161</v>
      </c>
      <c r="C371" s="123" t="s">
        <v>153</v>
      </c>
      <c r="D371" s="124" t="s">
        <v>525</v>
      </c>
      <c r="E371" s="125">
        <v>0</v>
      </c>
      <c r="F371" s="125">
        <v>0</v>
      </c>
      <c r="G371" s="125">
        <v>0</v>
      </c>
      <c r="H371" s="125">
        <v>0</v>
      </c>
      <c r="I371" s="125">
        <v>0</v>
      </c>
      <c r="J371" s="125">
        <v>0</v>
      </c>
      <c r="K371" s="125">
        <v>0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3" t="s">
        <v>482</v>
      </c>
      <c r="Y371" s="123" t="s">
        <v>161</v>
      </c>
      <c r="Z371" s="123" t="s">
        <v>153</v>
      </c>
      <c r="AA371" s="124" t="s">
        <v>525</v>
      </c>
      <c r="AB371" s="123">
        <v>0</v>
      </c>
      <c r="AC371" s="125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5">
        <v>0</v>
      </c>
      <c r="BE371" s="125">
        <v>0</v>
      </c>
      <c r="BF371" s="125">
        <v>0</v>
      </c>
      <c r="BG371" s="125">
        <v>0</v>
      </c>
      <c r="BH371" s="125">
        <v>0</v>
      </c>
      <c r="BI371" s="125">
        <v>0</v>
      </c>
      <c r="BJ371" s="125">
        <v>0</v>
      </c>
      <c r="BK371" s="125">
        <v>0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  <c r="BR371" s="125">
        <v>0</v>
      </c>
      <c r="BS371" s="125">
        <f t="shared" si="58"/>
        <v>0</v>
      </c>
    </row>
    <row r="372" spans="1:71" s="115" customFormat="1" ht="17.25" customHeight="1">
      <c r="A372" s="123"/>
      <c r="B372" s="123" t="s">
        <v>163</v>
      </c>
      <c r="C372" s="123"/>
      <c r="D372" s="124" t="s">
        <v>526</v>
      </c>
      <c r="E372" s="125">
        <v>4343</v>
      </c>
      <c r="F372" s="125">
        <v>4343</v>
      </c>
      <c r="G372" s="125">
        <v>0</v>
      </c>
      <c r="H372" s="125"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>
        <v>0</v>
      </c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4343</v>
      </c>
      <c r="X372" s="123"/>
      <c r="Y372" s="123" t="s">
        <v>163</v>
      </c>
      <c r="Z372" s="123"/>
      <c r="AA372" s="124" t="s">
        <v>526</v>
      </c>
      <c r="AB372" s="123">
        <v>0</v>
      </c>
      <c r="AC372" s="125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5">
        <v>0</v>
      </c>
      <c r="BE372" s="125">
        <v>0</v>
      </c>
      <c r="BF372" s="125">
        <v>0</v>
      </c>
      <c r="BG372" s="125">
        <v>0</v>
      </c>
      <c r="BH372" s="125">
        <v>0</v>
      </c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  <c r="BR372" s="125">
        <v>3119</v>
      </c>
      <c r="BS372" s="125">
        <f t="shared" si="58"/>
        <v>7462</v>
      </c>
    </row>
    <row r="373" spans="1:71" s="115" customFormat="1" ht="17.25" customHeight="1">
      <c r="A373" s="123" t="s">
        <v>482</v>
      </c>
      <c r="B373" s="123" t="s">
        <v>171</v>
      </c>
      <c r="C373" s="123" t="s">
        <v>137</v>
      </c>
      <c r="D373" s="124" t="s">
        <v>527</v>
      </c>
      <c r="E373" s="125">
        <v>0</v>
      </c>
      <c r="F373" s="125">
        <v>0</v>
      </c>
      <c r="G373" s="125">
        <v>0</v>
      </c>
      <c r="H373" s="125">
        <v>0</v>
      </c>
      <c r="I373" s="125">
        <v>0</v>
      </c>
      <c r="J373" s="125">
        <v>0</v>
      </c>
      <c r="K373" s="125">
        <v>0</v>
      </c>
      <c r="L373" s="125">
        <v>0</v>
      </c>
      <c r="M373" s="125">
        <v>0</v>
      </c>
      <c r="N373" s="125">
        <v>0</v>
      </c>
      <c r="O373" s="125">
        <v>0</v>
      </c>
      <c r="P373" s="125">
        <v>0</v>
      </c>
      <c r="Q373" s="125">
        <v>0</v>
      </c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>
        <v>0</v>
      </c>
      <c r="X373" s="123" t="s">
        <v>482</v>
      </c>
      <c r="Y373" s="123" t="s">
        <v>171</v>
      </c>
      <c r="Z373" s="123" t="s">
        <v>137</v>
      </c>
      <c r="AA373" s="124" t="s">
        <v>527</v>
      </c>
      <c r="AB373" s="123">
        <v>0</v>
      </c>
      <c r="AC373" s="125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5">
        <v>0</v>
      </c>
      <c r="BE373" s="125">
        <v>0</v>
      </c>
      <c r="BF373" s="125">
        <v>0</v>
      </c>
      <c r="BG373" s="125">
        <v>0</v>
      </c>
      <c r="BH373" s="125">
        <v>0</v>
      </c>
      <c r="BI373" s="125">
        <v>0</v>
      </c>
      <c r="BJ373" s="125">
        <v>0</v>
      </c>
      <c r="BK373" s="125">
        <v>0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  <c r="BR373" s="125">
        <v>0</v>
      </c>
      <c r="BS373" s="125">
        <f t="shared" si="58"/>
        <v>0</v>
      </c>
    </row>
    <row r="374" spans="1:71" s="115" customFormat="1" ht="17.25" customHeight="1">
      <c r="A374" s="123" t="s">
        <v>482</v>
      </c>
      <c r="B374" s="123" t="s">
        <v>171</v>
      </c>
      <c r="C374" s="123" t="s">
        <v>159</v>
      </c>
      <c r="D374" s="124" t="s">
        <v>528</v>
      </c>
      <c r="E374" s="125">
        <v>0</v>
      </c>
      <c r="F374" s="125">
        <v>0</v>
      </c>
      <c r="G374" s="125">
        <v>0</v>
      </c>
      <c r="H374" s="125"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>
        <v>0</v>
      </c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0</v>
      </c>
      <c r="X374" s="123" t="s">
        <v>482</v>
      </c>
      <c r="Y374" s="123" t="s">
        <v>171</v>
      </c>
      <c r="Z374" s="123" t="s">
        <v>159</v>
      </c>
      <c r="AA374" s="124" t="s">
        <v>528</v>
      </c>
      <c r="AB374" s="123">
        <v>0</v>
      </c>
      <c r="AC374" s="125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5">
        <v>0</v>
      </c>
      <c r="BE374" s="125">
        <v>0</v>
      </c>
      <c r="BF374" s="125">
        <v>0</v>
      </c>
      <c r="BG374" s="125">
        <v>0</v>
      </c>
      <c r="BH374" s="125">
        <v>0</v>
      </c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  <c r="BR374" s="125">
        <v>0</v>
      </c>
      <c r="BS374" s="125">
        <f t="shared" si="58"/>
        <v>0</v>
      </c>
    </row>
    <row r="375" spans="1:71" s="115" customFormat="1" ht="17.25" customHeight="1">
      <c r="A375" s="123" t="s">
        <v>482</v>
      </c>
      <c r="B375" s="123" t="s">
        <v>171</v>
      </c>
      <c r="C375" s="123" t="s">
        <v>166</v>
      </c>
      <c r="D375" s="124" t="s">
        <v>529</v>
      </c>
      <c r="E375" s="125">
        <v>0</v>
      </c>
      <c r="F375" s="125">
        <v>0</v>
      </c>
      <c r="G375" s="125">
        <v>0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0</v>
      </c>
      <c r="X375" s="123" t="s">
        <v>482</v>
      </c>
      <c r="Y375" s="123" t="s">
        <v>171</v>
      </c>
      <c r="Z375" s="123" t="s">
        <v>166</v>
      </c>
      <c r="AA375" s="124" t="s">
        <v>529</v>
      </c>
      <c r="AB375" s="123">
        <v>0</v>
      </c>
      <c r="AC375" s="125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5">
        <v>0</v>
      </c>
      <c r="BE375" s="125">
        <v>0</v>
      </c>
      <c r="BF375" s="125">
        <v>0</v>
      </c>
      <c r="BG375" s="125">
        <v>0</v>
      </c>
      <c r="BH375" s="125">
        <v>0</v>
      </c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  <c r="BR375" s="125">
        <v>0</v>
      </c>
      <c r="BS375" s="125">
        <f t="shared" si="58"/>
        <v>0</v>
      </c>
    </row>
    <row r="376" spans="1:71" s="115" customFormat="1" ht="17.25" customHeight="1">
      <c r="A376" s="123" t="s">
        <v>482</v>
      </c>
      <c r="B376" s="123" t="s">
        <v>171</v>
      </c>
      <c r="C376" s="123" t="s">
        <v>153</v>
      </c>
      <c r="D376" s="124" t="s">
        <v>530</v>
      </c>
      <c r="E376" s="125">
        <v>4343</v>
      </c>
      <c r="F376" s="125">
        <v>4343</v>
      </c>
      <c r="G376" s="125">
        <v>0</v>
      </c>
      <c r="H376" s="125"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>
        <v>0</v>
      </c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4343</v>
      </c>
      <c r="X376" s="123" t="s">
        <v>482</v>
      </c>
      <c r="Y376" s="123" t="s">
        <v>171</v>
      </c>
      <c r="Z376" s="123" t="s">
        <v>153</v>
      </c>
      <c r="AA376" s="124" t="s">
        <v>530</v>
      </c>
      <c r="AB376" s="123">
        <v>0</v>
      </c>
      <c r="AC376" s="125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5">
        <v>0</v>
      </c>
      <c r="BE376" s="125">
        <v>0</v>
      </c>
      <c r="BF376" s="125">
        <v>0</v>
      </c>
      <c r="BG376" s="125">
        <v>0</v>
      </c>
      <c r="BH376" s="125">
        <v>0</v>
      </c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  <c r="BR376" s="125">
        <v>3119</v>
      </c>
      <c r="BS376" s="125">
        <f t="shared" si="58"/>
        <v>7462</v>
      </c>
    </row>
    <row r="377" spans="1:71" s="115" customFormat="1" ht="17.25" customHeight="1">
      <c r="A377" s="123"/>
      <c r="B377" s="123" t="s">
        <v>151</v>
      </c>
      <c r="C377" s="123"/>
      <c r="D377" s="124" t="s">
        <v>531</v>
      </c>
      <c r="E377" s="125">
        <v>0</v>
      </c>
      <c r="F377" s="125">
        <v>0</v>
      </c>
      <c r="G377" s="125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/>
      <c r="Y377" s="123" t="s">
        <v>151</v>
      </c>
      <c r="Z377" s="123"/>
      <c r="AA377" s="124" t="s">
        <v>531</v>
      </c>
      <c r="AB377" s="123">
        <v>0</v>
      </c>
      <c r="AC377" s="125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5">
        <v>0</v>
      </c>
      <c r="BE377" s="125">
        <v>0</v>
      </c>
      <c r="BF377" s="125">
        <v>0</v>
      </c>
      <c r="BG377" s="125">
        <v>0</v>
      </c>
      <c r="BH377" s="125">
        <v>0</v>
      </c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  <c r="BR377" s="125">
        <v>250</v>
      </c>
      <c r="BS377" s="125">
        <f t="shared" si="58"/>
        <v>250</v>
      </c>
    </row>
    <row r="378" spans="1:71" s="115" customFormat="1" ht="17.25" customHeight="1">
      <c r="A378" s="123" t="s">
        <v>482</v>
      </c>
      <c r="B378" s="123" t="s">
        <v>174</v>
      </c>
      <c r="C378" s="123" t="s">
        <v>148</v>
      </c>
      <c r="D378" s="124" t="s">
        <v>532</v>
      </c>
      <c r="E378" s="125">
        <v>0</v>
      </c>
      <c r="F378" s="125">
        <v>0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 t="s">
        <v>482</v>
      </c>
      <c r="Y378" s="123" t="s">
        <v>174</v>
      </c>
      <c r="Z378" s="123" t="s">
        <v>148</v>
      </c>
      <c r="AA378" s="124" t="s">
        <v>532</v>
      </c>
      <c r="AB378" s="123">
        <v>0</v>
      </c>
      <c r="AC378" s="125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5">
        <v>0</v>
      </c>
      <c r="BE378" s="125">
        <v>0</v>
      </c>
      <c r="BF378" s="125">
        <v>0</v>
      </c>
      <c r="BG378" s="125">
        <v>0</v>
      </c>
      <c r="BH378" s="125">
        <v>0</v>
      </c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  <c r="BR378" s="125">
        <v>200</v>
      </c>
      <c r="BS378" s="125">
        <f t="shared" si="58"/>
        <v>200</v>
      </c>
    </row>
    <row r="379" spans="1:71" s="115" customFormat="1" ht="17.25" customHeight="1">
      <c r="A379" s="123" t="s">
        <v>482</v>
      </c>
      <c r="B379" s="123" t="s">
        <v>174</v>
      </c>
      <c r="C379" s="123" t="s">
        <v>155</v>
      </c>
      <c r="D379" s="124" t="s">
        <v>533</v>
      </c>
      <c r="E379" s="125">
        <v>0</v>
      </c>
      <c r="F379" s="125">
        <v>0</v>
      </c>
      <c r="G379" s="125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482</v>
      </c>
      <c r="Y379" s="123" t="s">
        <v>174</v>
      </c>
      <c r="Z379" s="123" t="s">
        <v>155</v>
      </c>
      <c r="AA379" s="124" t="s">
        <v>533</v>
      </c>
      <c r="AB379" s="123">
        <v>0</v>
      </c>
      <c r="AC379" s="125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5">
        <v>0</v>
      </c>
      <c r="BE379" s="125">
        <v>0</v>
      </c>
      <c r="BF379" s="125">
        <v>0</v>
      </c>
      <c r="BG379" s="125">
        <v>0</v>
      </c>
      <c r="BH379" s="125">
        <v>0</v>
      </c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  <c r="BR379" s="125">
        <v>50</v>
      </c>
      <c r="BS379" s="125">
        <f t="shared" si="58"/>
        <v>50</v>
      </c>
    </row>
    <row r="380" spans="1:71" s="115" customFormat="1" ht="17.25" customHeight="1">
      <c r="A380" s="123"/>
      <c r="B380" s="123" t="s">
        <v>302</v>
      </c>
      <c r="C380" s="123"/>
      <c r="D380" s="124" t="s">
        <v>534</v>
      </c>
      <c r="E380" s="125">
        <v>0</v>
      </c>
      <c r="F380" s="125">
        <v>0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/>
      <c r="Y380" s="123" t="s">
        <v>302</v>
      </c>
      <c r="Z380" s="123"/>
      <c r="AA380" s="124" t="s">
        <v>534</v>
      </c>
      <c r="AB380" s="123">
        <v>0</v>
      </c>
      <c r="AC380" s="125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5">
        <v>0</v>
      </c>
      <c r="BE380" s="125">
        <v>0</v>
      </c>
      <c r="BF380" s="125">
        <v>0</v>
      </c>
      <c r="BG380" s="125">
        <v>0</v>
      </c>
      <c r="BH380" s="125">
        <v>0</v>
      </c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  <c r="BR380" s="125">
        <v>0</v>
      </c>
      <c r="BS380" s="125">
        <f t="shared" si="58"/>
        <v>0</v>
      </c>
    </row>
    <row r="381" spans="1:71" s="115" customFormat="1" ht="17.25" customHeight="1">
      <c r="A381" s="123" t="s">
        <v>482</v>
      </c>
      <c r="B381" s="123" t="s">
        <v>346</v>
      </c>
      <c r="C381" s="123" t="s">
        <v>153</v>
      </c>
      <c r="D381" s="124" t="s">
        <v>535</v>
      </c>
      <c r="E381" s="125">
        <v>0</v>
      </c>
      <c r="F381" s="125">
        <v>0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 t="s">
        <v>482</v>
      </c>
      <c r="Y381" s="123" t="s">
        <v>346</v>
      </c>
      <c r="Z381" s="123" t="s">
        <v>153</v>
      </c>
      <c r="AA381" s="124" t="s">
        <v>535</v>
      </c>
      <c r="AB381" s="123">
        <v>0</v>
      </c>
      <c r="AC381" s="125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5">
        <v>0</v>
      </c>
      <c r="BE381" s="125">
        <v>0</v>
      </c>
      <c r="BF381" s="125">
        <v>0</v>
      </c>
      <c r="BG381" s="125">
        <v>0</v>
      </c>
      <c r="BH381" s="125">
        <v>0</v>
      </c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  <c r="BR381" s="125">
        <v>0</v>
      </c>
      <c r="BS381" s="125">
        <f t="shared" si="58"/>
        <v>0</v>
      </c>
    </row>
    <row r="382" spans="1:71" s="115" customFormat="1" ht="17.25" customHeight="1">
      <c r="A382" s="123"/>
      <c r="B382" s="123" t="s">
        <v>153</v>
      </c>
      <c r="C382" s="123"/>
      <c r="D382" s="124" t="s">
        <v>536</v>
      </c>
      <c r="E382" s="125">
        <v>0</v>
      </c>
      <c r="F382" s="125">
        <v>0</v>
      </c>
      <c r="G382" s="125">
        <v>0</v>
      </c>
      <c r="H382" s="125"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>
        <v>0</v>
      </c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/>
      <c r="Y382" s="123" t="s">
        <v>153</v>
      </c>
      <c r="Z382" s="123"/>
      <c r="AA382" s="124" t="s">
        <v>536</v>
      </c>
      <c r="AB382" s="123">
        <v>0</v>
      </c>
      <c r="AC382" s="125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5">
        <v>0</v>
      </c>
      <c r="BE382" s="125">
        <v>0</v>
      </c>
      <c r="BF382" s="125">
        <v>0</v>
      </c>
      <c r="BG382" s="125">
        <v>0</v>
      </c>
      <c r="BH382" s="125">
        <v>0</v>
      </c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  <c r="BR382" s="125">
        <v>0</v>
      </c>
      <c r="BS382" s="125">
        <f t="shared" si="58"/>
        <v>0</v>
      </c>
    </row>
    <row r="383" spans="1:71" s="115" customFormat="1" ht="17.25" customHeight="1">
      <c r="A383" s="123" t="s">
        <v>482</v>
      </c>
      <c r="B383" s="123" t="s">
        <v>259</v>
      </c>
      <c r="C383" s="123" t="s">
        <v>153</v>
      </c>
      <c r="D383" s="124" t="s">
        <v>537</v>
      </c>
      <c r="E383" s="125">
        <v>0</v>
      </c>
      <c r="F383" s="125">
        <v>0</v>
      </c>
      <c r="G383" s="125">
        <v>0</v>
      </c>
      <c r="H383" s="125"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482</v>
      </c>
      <c r="Y383" s="123" t="s">
        <v>259</v>
      </c>
      <c r="Z383" s="123" t="s">
        <v>153</v>
      </c>
      <c r="AA383" s="124" t="s">
        <v>537</v>
      </c>
      <c r="AB383" s="123">
        <v>0</v>
      </c>
      <c r="AC383" s="125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5">
        <v>0</v>
      </c>
      <c r="BE383" s="125">
        <v>0</v>
      </c>
      <c r="BF383" s="125">
        <v>0</v>
      </c>
      <c r="BG383" s="125">
        <v>0</v>
      </c>
      <c r="BH383" s="125">
        <v>0</v>
      </c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  <c r="BR383" s="125">
        <v>0</v>
      </c>
      <c r="BS383" s="125">
        <f t="shared" si="58"/>
        <v>0</v>
      </c>
    </row>
    <row r="384" spans="1:71" s="115" customFormat="1" ht="17.25" customHeight="1">
      <c r="A384" s="123" t="s">
        <v>538</v>
      </c>
      <c r="B384" s="123"/>
      <c r="C384" s="123"/>
      <c r="D384" s="124" t="s">
        <v>539</v>
      </c>
      <c r="E384" s="125">
        <v>2558.2399999999998</v>
      </c>
      <c r="F384" s="125">
        <v>2041.81</v>
      </c>
      <c r="G384" s="125">
        <v>1298.55</v>
      </c>
      <c r="H384" s="125">
        <v>189.33</v>
      </c>
      <c r="I384" s="125">
        <v>144.44999999999999</v>
      </c>
      <c r="J384" s="125">
        <v>44.88</v>
      </c>
      <c r="K384" s="125">
        <v>0</v>
      </c>
      <c r="L384" s="125">
        <v>0</v>
      </c>
      <c r="M384" s="125">
        <v>108.21</v>
      </c>
      <c r="N384" s="125">
        <v>0</v>
      </c>
      <c r="O384" s="125">
        <v>445.73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 t="s">
        <v>538</v>
      </c>
      <c r="Y384" s="123"/>
      <c r="Z384" s="123"/>
      <c r="AA384" s="124" t="s">
        <v>539</v>
      </c>
      <c r="AB384" s="123">
        <v>488.13</v>
      </c>
      <c r="AC384" s="125">
        <f>AC385+AC393</f>
        <v>45.16</v>
      </c>
      <c r="AD384" s="125">
        <f t="shared" ref="AD384:BC384" si="62">AD385+AD393</f>
        <v>6.5</v>
      </c>
      <c r="AE384" s="125">
        <f t="shared" si="62"/>
        <v>4</v>
      </c>
      <c r="AF384" s="125">
        <f t="shared" si="62"/>
        <v>0</v>
      </c>
      <c r="AG384" s="125">
        <f t="shared" si="62"/>
        <v>7.56</v>
      </c>
      <c r="AH384" s="125">
        <f t="shared" si="62"/>
        <v>21</v>
      </c>
      <c r="AI384" s="125">
        <f t="shared" si="62"/>
        <v>4</v>
      </c>
      <c r="AJ384" s="125">
        <f t="shared" si="62"/>
        <v>0</v>
      </c>
      <c r="AK384" s="125">
        <f t="shared" si="62"/>
        <v>0.5</v>
      </c>
      <c r="AL384" s="125">
        <f t="shared" si="62"/>
        <v>45.5</v>
      </c>
      <c r="AM384" s="125">
        <f t="shared" si="62"/>
        <v>0</v>
      </c>
      <c r="AN384" s="125">
        <f t="shared" si="62"/>
        <v>19.3</v>
      </c>
      <c r="AO384" s="125">
        <f t="shared" si="62"/>
        <v>4</v>
      </c>
      <c r="AP384" s="125">
        <f t="shared" si="62"/>
        <v>10.06</v>
      </c>
      <c r="AQ384" s="125">
        <f t="shared" si="62"/>
        <v>4.7</v>
      </c>
      <c r="AR384" s="125">
        <f t="shared" si="62"/>
        <v>12.8</v>
      </c>
      <c r="AS384" s="125">
        <f t="shared" si="62"/>
        <v>12</v>
      </c>
      <c r="AT384" s="125">
        <f t="shared" si="62"/>
        <v>0</v>
      </c>
      <c r="AU384" s="125">
        <f t="shared" si="62"/>
        <v>1.5</v>
      </c>
      <c r="AV384" s="125">
        <f t="shared" si="62"/>
        <v>9</v>
      </c>
      <c r="AW384" s="125">
        <f t="shared" si="62"/>
        <v>0</v>
      </c>
      <c r="AX384" s="125">
        <f t="shared" si="62"/>
        <v>92.12</v>
      </c>
      <c r="AY384" s="125">
        <f t="shared" si="62"/>
        <v>0</v>
      </c>
      <c r="AZ384" s="125">
        <f t="shared" si="62"/>
        <v>65.36</v>
      </c>
      <c r="BA384" s="125">
        <f t="shared" si="62"/>
        <v>27.98</v>
      </c>
      <c r="BB384" s="125">
        <f t="shared" si="62"/>
        <v>0</v>
      </c>
      <c r="BC384" s="125">
        <f t="shared" si="62"/>
        <v>95.09</v>
      </c>
      <c r="BD384" s="125">
        <v>28.29</v>
      </c>
      <c r="BE384" s="125">
        <v>0</v>
      </c>
      <c r="BF384" s="125">
        <v>0</v>
      </c>
      <c r="BG384" s="125">
        <v>0</v>
      </c>
      <c r="BH384" s="125">
        <v>0</v>
      </c>
      <c r="BI384" s="125">
        <v>0</v>
      </c>
      <c r="BJ384" s="125">
        <v>28.29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  <c r="BR384" s="125">
        <v>2823.99</v>
      </c>
      <c r="BS384" s="125">
        <f t="shared" si="58"/>
        <v>5382.23</v>
      </c>
    </row>
    <row r="385" spans="1:71" s="115" customFormat="1" ht="17.25" customHeight="1">
      <c r="A385" s="123"/>
      <c r="B385" s="123" t="s">
        <v>137</v>
      </c>
      <c r="C385" s="123"/>
      <c r="D385" s="124" t="s">
        <v>540</v>
      </c>
      <c r="E385" s="125">
        <v>2558.2399999999998</v>
      </c>
      <c r="F385" s="125">
        <v>2041.81</v>
      </c>
      <c r="G385" s="125">
        <v>1298.55</v>
      </c>
      <c r="H385" s="125">
        <v>189.33</v>
      </c>
      <c r="I385" s="125">
        <v>144.44999999999999</v>
      </c>
      <c r="J385" s="125">
        <v>44.88</v>
      </c>
      <c r="K385" s="125">
        <v>0</v>
      </c>
      <c r="L385" s="125">
        <v>0</v>
      </c>
      <c r="M385" s="125">
        <v>108.21</v>
      </c>
      <c r="N385" s="125">
        <v>0</v>
      </c>
      <c r="O385" s="125">
        <v>445.73</v>
      </c>
      <c r="P385" s="125">
        <v>0</v>
      </c>
      <c r="Q385" s="125">
        <v>0</v>
      </c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/>
      <c r="Y385" s="123" t="s">
        <v>137</v>
      </c>
      <c r="Z385" s="123"/>
      <c r="AA385" s="124" t="s">
        <v>540</v>
      </c>
      <c r="AB385" s="123">
        <v>488.13</v>
      </c>
      <c r="AC385" s="125">
        <f>SUM(AC386:AC392)</f>
        <v>45.16</v>
      </c>
      <c r="AD385" s="125">
        <f t="shared" ref="AD385:BC385" si="63">SUM(AD386:AD392)</f>
        <v>6.5</v>
      </c>
      <c r="AE385" s="125">
        <f t="shared" si="63"/>
        <v>4</v>
      </c>
      <c r="AF385" s="125">
        <f t="shared" si="63"/>
        <v>0</v>
      </c>
      <c r="AG385" s="125">
        <f t="shared" si="63"/>
        <v>7.56</v>
      </c>
      <c r="AH385" s="125">
        <f t="shared" si="63"/>
        <v>21</v>
      </c>
      <c r="AI385" s="125">
        <f t="shared" si="63"/>
        <v>4</v>
      </c>
      <c r="AJ385" s="125">
        <f t="shared" si="63"/>
        <v>0</v>
      </c>
      <c r="AK385" s="125">
        <f t="shared" si="63"/>
        <v>0.5</v>
      </c>
      <c r="AL385" s="125">
        <f t="shared" si="63"/>
        <v>45.5</v>
      </c>
      <c r="AM385" s="125">
        <f t="shared" si="63"/>
        <v>0</v>
      </c>
      <c r="AN385" s="125">
        <f t="shared" si="63"/>
        <v>19.3</v>
      </c>
      <c r="AO385" s="125">
        <f t="shared" si="63"/>
        <v>4</v>
      </c>
      <c r="AP385" s="125">
        <f t="shared" si="63"/>
        <v>10.06</v>
      </c>
      <c r="AQ385" s="125">
        <f t="shared" si="63"/>
        <v>4.7</v>
      </c>
      <c r="AR385" s="125">
        <f t="shared" si="63"/>
        <v>12.8</v>
      </c>
      <c r="AS385" s="125">
        <f t="shared" si="63"/>
        <v>12</v>
      </c>
      <c r="AT385" s="125">
        <f t="shared" si="63"/>
        <v>0</v>
      </c>
      <c r="AU385" s="125">
        <f t="shared" si="63"/>
        <v>1.5</v>
      </c>
      <c r="AV385" s="125">
        <f t="shared" si="63"/>
        <v>9</v>
      </c>
      <c r="AW385" s="125">
        <f t="shared" si="63"/>
        <v>0</v>
      </c>
      <c r="AX385" s="125">
        <f t="shared" si="63"/>
        <v>92.12</v>
      </c>
      <c r="AY385" s="125">
        <f t="shared" si="63"/>
        <v>0</v>
      </c>
      <c r="AZ385" s="125">
        <f t="shared" si="63"/>
        <v>65.36</v>
      </c>
      <c r="BA385" s="125">
        <f t="shared" si="63"/>
        <v>27.98</v>
      </c>
      <c r="BB385" s="125">
        <f t="shared" si="63"/>
        <v>0</v>
      </c>
      <c r="BC385" s="125">
        <f t="shared" si="63"/>
        <v>95.09</v>
      </c>
      <c r="BD385" s="125">
        <v>28.29</v>
      </c>
      <c r="BE385" s="125">
        <v>0</v>
      </c>
      <c r="BF385" s="125">
        <v>0</v>
      </c>
      <c r="BG385" s="125">
        <v>0</v>
      </c>
      <c r="BH385" s="125">
        <v>0</v>
      </c>
      <c r="BI385" s="125">
        <v>0</v>
      </c>
      <c r="BJ385" s="125">
        <v>28.29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  <c r="BR385" s="125">
        <v>2753.99</v>
      </c>
      <c r="BS385" s="125">
        <f t="shared" si="58"/>
        <v>5312.23</v>
      </c>
    </row>
    <row r="386" spans="1:71" s="115" customFormat="1" ht="17.25" customHeight="1">
      <c r="A386" s="123" t="s">
        <v>541</v>
      </c>
      <c r="B386" s="123" t="s">
        <v>140</v>
      </c>
      <c r="C386" s="123" t="s">
        <v>137</v>
      </c>
      <c r="D386" s="124" t="s">
        <v>141</v>
      </c>
      <c r="E386" s="125">
        <v>871.02</v>
      </c>
      <c r="F386" s="125">
        <v>676.05</v>
      </c>
      <c r="G386" s="125">
        <v>436.92</v>
      </c>
      <c r="H386" s="125">
        <v>144.44999999999999</v>
      </c>
      <c r="I386" s="125">
        <v>144.44999999999999</v>
      </c>
      <c r="J386" s="125">
        <v>0</v>
      </c>
      <c r="K386" s="125">
        <v>0</v>
      </c>
      <c r="L386" s="125">
        <v>0</v>
      </c>
      <c r="M386" s="125">
        <v>36.409999999999997</v>
      </c>
      <c r="N386" s="125">
        <v>0</v>
      </c>
      <c r="O386" s="125">
        <v>58.28</v>
      </c>
      <c r="P386" s="125">
        <v>0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541</v>
      </c>
      <c r="Y386" s="123" t="s">
        <v>140</v>
      </c>
      <c r="Z386" s="123" t="s">
        <v>137</v>
      </c>
      <c r="AA386" s="124" t="s">
        <v>141</v>
      </c>
      <c r="AB386" s="123">
        <v>166.68</v>
      </c>
      <c r="AC386" s="131">
        <v>29.66</v>
      </c>
      <c r="AD386" s="132">
        <v>2</v>
      </c>
      <c r="AE386" s="133">
        <v>0</v>
      </c>
      <c r="AF386" s="133">
        <v>0</v>
      </c>
      <c r="AG386" s="132">
        <v>4.76</v>
      </c>
      <c r="AH386" s="132">
        <v>10</v>
      </c>
      <c r="AI386" s="132">
        <v>0</v>
      </c>
      <c r="AJ386" s="132">
        <v>0</v>
      </c>
      <c r="AK386" s="132">
        <v>0.5</v>
      </c>
      <c r="AL386" s="132">
        <v>10</v>
      </c>
      <c r="AM386" s="133">
        <v>0</v>
      </c>
      <c r="AN386" s="132">
        <v>1.5</v>
      </c>
      <c r="AO386" s="132">
        <v>0</v>
      </c>
      <c r="AP386" s="132">
        <v>7</v>
      </c>
      <c r="AQ386" s="132">
        <v>2</v>
      </c>
      <c r="AR386" s="132">
        <v>8.8000000000000007</v>
      </c>
      <c r="AS386" s="133">
        <v>0</v>
      </c>
      <c r="AT386" s="133">
        <v>0</v>
      </c>
      <c r="AU386" s="133">
        <v>0</v>
      </c>
      <c r="AV386" s="132">
        <v>0</v>
      </c>
      <c r="AW386" s="133">
        <v>0</v>
      </c>
      <c r="AX386" s="132">
        <v>21.18</v>
      </c>
      <c r="AY386" s="132">
        <v>0</v>
      </c>
      <c r="AZ386" s="132">
        <v>43.36</v>
      </c>
      <c r="BA386" s="132">
        <v>16.68</v>
      </c>
      <c r="BB386" s="132">
        <v>0</v>
      </c>
      <c r="BC386" s="132">
        <v>9.24</v>
      </c>
      <c r="BD386" s="125">
        <v>28.29</v>
      </c>
      <c r="BE386" s="125">
        <v>0</v>
      </c>
      <c r="BF386" s="125">
        <v>0</v>
      </c>
      <c r="BG386" s="125">
        <v>0</v>
      </c>
      <c r="BH386" s="125">
        <v>0</v>
      </c>
      <c r="BI386" s="125">
        <v>0</v>
      </c>
      <c r="BJ386" s="125">
        <v>28.29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  <c r="BR386" s="125">
        <v>1201.3800000000001</v>
      </c>
      <c r="BS386" s="125">
        <f t="shared" si="58"/>
        <v>2072.4</v>
      </c>
    </row>
    <row r="387" spans="1:71" s="115" customFormat="1" ht="17.25" customHeight="1">
      <c r="A387" s="123" t="s">
        <v>541</v>
      </c>
      <c r="B387" s="123" t="s">
        <v>140</v>
      </c>
      <c r="C387" s="123" t="s">
        <v>148</v>
      </c>
      <c r="D387" s="124" t="s">
        <v>208</v>
      </c>
      <c r="E387" s="125">
        <v>0</v>
      </c>
      <c r="F387" s="125">
        <v>0</v>
      </c>
      <c r="G387" s="125">
        <v>0</v>
      </c>
      <c r="H387" s="125"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 t="s">
        <v>541</v>
      </c>
      <c r="Y387" s="123" t="s">
        <v>140</v>
      </c>
      <c r="Z387" s="123" t="s">
        <v>148</v>
      </c>
      <c r="AA387" s="124" t="s">
        <v>208</v>
      </c>
      <c r="AB387" s="123">
        <v>0</v>
      </c>
      <c r="AC387" s="125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5">
        <v>0</v>
      </c>
      <c r="BE387" s="125">
        <v>0</v>
      </c>
      <c r="BF387" s="125">
        <v>0</v>
      </c>
      <c r="BG387" s="125">
        <v>0</v>
      </c>
      <c r="BH387" s="125">
        <v>0</v>
      </c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  <c r="BR387" s="125">
        <v>30</v>
      </c>
      <c r="BS387" s="125">
        <f t="shared" si="58"/>
        <v>30</v>
      </c>
    </row>
    <row r="388" spans="1:71" s="115" customFormat="1" ht="17.25" customHeight="1">
      <c r="A388" s="123" t="s">
        <v>541</v>
      </c>
      <c r="B388" s="123" t="s">
        <v>140</v>
      </c>
      <c r="C388" s="123" t="s">
        <v>155</v>
      </c>
      <c r="D388" s="124" t="s">
        <v>542</v>
      </c>
      <c r="E388" s="125">
        <v>0</v>
      </c>
      <c r="F388" s="125">
        <v>0</v>
      </c>
      <c r="G388" s="125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541</v>
      </c>
      <c r="Y388" s="123" t="s">
        <v>140</v>
      </c>
      <c r="Z388" s="123" t="s">
        <v>155</v>
      </c>
      <c r="AA388" s="124" t="s">
        <v>542</v>
      </c>
      <c r="AB388" s="123">
        <v>0</v>
      </c>
      <c r="AC388" s="125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5">
        <v>0</v>
      </c>
      <c r="BE388" s="125">
        <v>0</v>
      </c>
      <c r="BF388" s="125">
        <v>0</v>
      </c>
      <c r="BG388" s="125">
        <v>0</v>
      </c>
      <c r="BH388" s="125">
        <v>0</v>
      </c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  <c r="BR388" s="125">
        <v>0</v>
      </c>
      <c r="BS388" s="125">
        <f t="shared" si="58"/>
        <v>0</v>
      </c>
    </row>
    <row r="389" spans="1:71" ht="17.25" customHeight="1">
      <c r="A389" s="123" t="s">
        <v>541</v>
      </c>
      <c r="B389" s="123" t="s">
        <v>140</v>
      </c>
      <c r="C389" s="123" t="s">
        <v>166</v>
      </c>
      <c r="D389" s="124" t="s">
        <v>543</v>
      </c>
      <c r="E389" s="135">
        <v>0</v>
      </c>
      <c r="F389" s="135">
        <v>0</v>
      </c>
      <c r="G389" s="135">
        <v>0</v>
      </c>
      <c r="H389" s="135">
        <v>0</v>
      </c>
      <c r="I389" s="135">
        <v>0</v>
      </c>
      <c r="J389" s="135">
        <v>0</v>
      </c>
      <c r="K389" s="135">
        <v>0</v>
      </c>
      <c r="L389" s="135">
        <v>0</v>
      </c>
      <c r="M389" s="135">
        <v>0</v>
      </c>
      <c r="N389" s="135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35">
        <v>0</v>
      </c>
      <c r="V389" s="135">
        <v>0</v>
      </c>
      <c r="W389" s="135">
        <v>0</v>
      </c>
      <c r="X389" s="123" t="s">
        <v>541</v>
      </c>
      <c r="Y389" s="123" t="s">
        <v>140</v>
      </c>
      <c r="Z389" s="123" t="s">
        <v>166</v>
      </c>
      <c r="AA389" s="124" t="s">
        <v>543</v>
      </c>
      <c r="AB389" s="135">
        <v>0</v>
      </c>
      <c r="AC389" s="136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>
        <v>0</v>
      </c>
      <c r="BE389" s="135">
        <v>0</v>
      </c>
      <c r="BF389" s="135">
        <v>0</v>
      </c>
      <c r="BG389" s="135">
        <v>0</v>
      </c>
      <c r="BH389" s="135">
        <v>0</v>
      </c>
      <c r="BI389" s="135">
        <v>0</v>
      </c>
      <c r="BJ389" s="135">
        <v>0</v>
      </c>
      <c r="BK389" s="135">
        <v>0</v>
      </c>
      <c r="BL389" s="135">
        <v>0</v>
      </c>
      <c r="BM389" s="135">
        <v>0</v>
      </c>
      <c r="BN389" s="135">
        <v>0</v>
      </c>
      <c r="BO389" s="135">
        <v>0</v>
      </c>
      <c r="BP389" s="135">
        <v>0</v>
      </c>
      <c r="BQ389" s="135">
        <v>0</v>
      </c>
      <c r="BR389" s="135">
        <v>1168</v>
      </c>
      <c r="BS389" s="125">
        <f t="shared" si="58"/>
        <v>1168</v>
      </c>
    </row>
    <row r="390" spans="1:71" ht="17.25" customHeight="1">
      <c r="A390" s="123" t="s">
        <v>541</v>
      </c>
      <c r="B390" s="123" t="s">
        <v>140</v>
      </c>
      <c r="C390" s="123" t="s">
        <v>235</v>
      </c>
      <c r="D390" s="124" t="s">
        <v>544</v>
      </c>
      <c r="E390" s="135">
        <v>1588.86</v>
      </c>
      <c r="F390" s="135">
        <v>1281.01</v>
      </c>
      <c r="G390" s="135">
        <v>808.11</v>
      </c>
      <c r="H390" s="135">
        <v>44.88</v>
      </c>
      <c r="I390" s="135">
        <v>0</v>
      </c>
      <c r="J390" s="135">
        <v>44.88</v>
      </c>
      <c r="K390" s="135">
        <v>0</v>
      </c>
      <c r="L390" s="135">
        <v>0</v>
      </c>
      <c r="M390" s="135">
        <v>67.34</v>
      </c>
      <c r="N390" s="135">
        <v>0</v>
      </c>
      <c r="O390" s="135">
        <v>360.68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35">
        <v>0</v>
      </c>
      <c r="V390" s="135">
        <v>0</v>
      </c>
      <c r="W390" s="135">
        <v>0</v>
      </c>
      <c r="X390" s="123" t="s">
        <v>541</v>
      </c>
      <c r="Y390" s="123" t="s">
        <v>140</v>
      </c>
      <c r="Z390" s="123" t="s">
        <v>235</v>
      </c>
      <c r="AA390" s="124" t="s">
        <v>544</v>
      </c>
      <c r="AB390" s="135">
        <v>307.85000000000002</v>
      </c>
      <c r="AC390" s="131">
        <v>13</v>
      </c>
      <c r="AD390" s="132">
        <v>4.5</v>
      </c>
      <c r="AE390" s="133">
        <v>4</v>
      </c>
      <c r="AF390" s="133">
        <v>0</v>
      </c>
      <c r="AG390" s="132">
        <v>2.8</v>
      </c>
      <c r="AH390" s="132">
        <v>11</v>
      </c>
      <c r="AI390" s="132">
        <v>4</v>
      </c>
      <c r="AJ390" s="132">
        <v>0</v>
      </c>
      <c r="AK390" s="132">
        <v>0</v>
      </c>
      <c r="AL390" s="132">
        <v>33.5</v>
      </c>
      <c r="AM390" s="133">
        <v>0</v>
      </c>
      <c r="AN390" s="132">
        <v>17.8</v>
      </c>
      <c r="AO390" s="132">
        <v>4</v>
      </c>
      <c r="AP390" s="132">
        <v>1.5</v>
      </c>
      <c r="AQ390" s="132">
        <v>1.7</v>
      </c>
      <c r="AR390" s="132">
        <v>3.5</v>
      </c>
      <c r="AS390" s="133">
        <v>12</v>
      </c>
      <c r="AT390" s="133">
        <v>0</v>
      </c>
      <c r="AU390" s="133">
        <v>1</v>
      </c>
      <c r="AV390" s="132">
        <v>9</v>
      </c>
      <c r="AW390" s="133">
        <v>0</v>
      </c>
      <c r="AX390" s="132">
        <v>66.900000000000006</v>
      </c>
      <c r="AY390" s="132">
        <v>0</v>
      </c>
      <c r="AZ390" s="132">
        <v>22</v>
      </c>
      <c r="BA390" s="132">
        <v>10.3</v>
      </c>
      <c r="BB390" s="132">
        <v>0</v>
      </c>
      <c r="BC390" s="132">
        <v>85.35</v>
      </c>
      <c r="BD390" s="135">
        <v>0</v>
      </c>
      <c r="BE390" s="135">
        <v>0</v>
      </c>
      <c r="BF390" s="135">
        <v>0</v>
      </c>
      <c r="BG390" s="135">
        <v>0</v>
      </c>
      <c r="BH390" s="135">
        <v>0</v>
      </c>
      <c r="BI390" s="135">
        <v>0</v>
      </c>
      <c r="BJ390" s="135">
        <v>0</v>
      </c>
      <c r="BK390" s="135">
        <v>0</v>
      </c>
      <c r="BL390" s="135">
        <v>0</v>
      </c>
      <c r="BM390" s="135">
        <v>0</v>
      </c>
      <c r="BN390" s="135">
        <v>0</v>
      </c>
      <c r="BO390" s="135">
        <v>0</v>
      </c>
      <c r="BP390" s="135">
        <v>0</v>
      </c>
      <c r="BQ390" s="135">
        <v>0</v>
      </c>
      <c r="BR390" s="135">
        <v>247.95</v>
      </c>
      <c r="BS390" s="125">
        <f t="shared" si="58"/>
        <v>1836.81</v>
      </c>
    </row>
    <row r="391" spans="1:71" ht="17.25" customHeight="1">
      <c r="A391" s="123" t="s">
        <v>541</v>
      </c>
      <c r="B391" s="123" t="s">
        <v>140</v>
      </c>
      <c r="C391" s="123" t="s">
        <v>205</v>
      </c>
      <c r="D391" s="124" t="s">
        <v>545</v>
      </c>
      <c r="E391" s="135">
        <v>98.36</v>
      </c>
      <c r="F391" s="135">
        <v>84.76</v>
      </c>
      <c r="G391" s="135">
        <v>53.52</v>
      </c>
      <c r="H391" s="135">
        <v>0</v>
      </c>
      <c r="I391" s="135">
        <v>0</v>
      </c>
      <c r="J391" s="135">
        <v>0</v>
      </c>
      <c r="K391" s="135">
        <v>0</v>
      </c>
      <c r="L391" s="135">
        <v>0</v>
      </c>
      <c r="M391" s="135">
        <v>4.46</v>
      </c>
      <c r="N391" s="135">
        <v>0</v>
      </c>
      <c r="O391" s="135">
        <v>26.78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23" t="s">
        <v>541</v>
      </c>
      <c r="Y391" s="123" t="s">
        <v>140</v>
      </c>
      <c r="Z391" s="123" t="s">
        <v>205</v>
      </c>
      <c r="AA391" s="124" t="s">
        <v>545</v>
      </c>
      <c r="AB391" s="135">
        <v>13.6</v>
      </c>
      <c r="AC391" s="131">
        <v>2.5</v>
      </c>
      <c r="AD391" s="132">
        <v>0</v>
      </c>
      <c r="AE391" s="133">
        <v>0</v>
      </c>
      <c r="AF391" s="133">
        <v>0</v>
      </c>
      <c r="AG391" s="132">
        <v>0</v>
      </c>
      <c r="AH391" s="132">
        <v>0</v>
      </c>
      <c r="AI391" s="132">
        <v>0</v>
      </c>
      <c r="AJ391" s="132">
        <v>0</v>
      </c>
      <c r="AK391" s="132">
        <v>0</v>
      </c>
      <c r="AL391" s="132">
        <v>2</v>
      </c>
      <c r="AM391" s="133">
        <v>0</v>
      </c>
      <c r="AN391" s="132">
        <v>0</v>
      </c>
      <c r="AO391" s="132">
        <v>0</v>
      </c>
      <c r="AP391" s="132">
        <v>1.56</v>
      </c>
      <c r="AQ391" s="132">
        <v>1</v>
      </c>
      <c r="AR391" s="132">
        <v>0.5</v>
      </c>
      <c r="AS391" s="133">
        <v>0</v>
      </c>
      <c r="AT391" s="133">
        <v>0</v>
      </c>
      <c r="AU391" s="133">
        <v>0.5</v>
      </c>
      <c r="AV391" s="132">
        <v>0</v>
      </c>
      <c r="AW391" s="133">
        <v>0</v>
      </c>
      <c r="AX391" s="132">
        <v>4.04</v>
      </c>
      <c r="AY391" s="132">
        <v>0</v>
      </c>
      <c r="AZ391" s="132">
        <v>0</v>
      </c>
      <c r="BA391" s="132">
        <v>1</v>
      </c>
      <c r="BB391" s="132">
        <v>0</v>
      </c>
      <c r="BC391" s="132">
        <v>0.5</v>
      </c>
      <c r="BD391" s="135">
        <v>0</v>
      </c>
      <c r="BE391" s="135">
        <v>0</v>
      </c>
      <c r="BF391" s="135">
        <v>0</v>
      </c>
      <c r="BG391" s="135">
        <v>0</v>
      </c>
      <c r="BH391" s="135">
        <v>0</v>
      </c>
      <c r="BI391" s="135">
        <v>0</v>
      </c>
      <c r="BJ391" s="135">
        <v>0</v>
      </c>
      <c r="BK391" s="135">
        <v>0</v>
      </c>
      <c r="BL391" s="135">
        <v>0</v>
      </c>
      <c r="BM391" s="135">
        <v>0</v>
      </c>
      <c r="BN391" s="135">
        <v>0</v>
      </c>
      <c r="BO391" s="135">
        <v>0</v>
      </c>
      <c r="BP391" s="135">
        <v>0</v>
      </c>
      <c r="BQ391" s="135">
        <v>0</v>
      </c>
      <c r="BR391" s="135">
        <v>106.66</v>
      </c>
      <c r="BS391" s="125">
        <f t="shared" si="58"/>
        <v>205.02</v>
      </c>
    </row>
    <row r="392" spans="1:71" ht="17.25" customHeight="1">
      <c r="A392" s="123" t="s">
        <v>541</v>
      </c>
      <c r="B392" s="123" t="s">
        <v>140</v>
      </c>
      <c r="C392" s="123" t="s">
        <v>153</v>
      </c>
      <c r="D392" s="124" t="s">
        <v>546</v>
      </c>
      <c r="E392" s="135">
        <v>0</v>
      </c>
      <c r="F392" s="135">
        <v>0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35">
        <v>0</v>
      </c>
      <c r="V392" s="135">
        <v>0</v>
      </c>
      <c r="W392" s="135">
        <v>0</v>
      </c>
      <c r="X392" s="123" t="s">
        <v>541</v>
      </c>
      <c r="Y392" s="123" t="s">
        <v>140</v>
      </c>
      <c r="Z392" s="123" t="s">
        <v>153</v>
      </c>
      <c r="AA392" s="124" t="s">
        <v>546</v>
      </c>
      <c r="AB392" s="135">
        <v>0</v>
      </c>
      <c r="AC392" s="136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>
        <v>0</v>
      </c>
      <c r="BE392" s="135">
        <v>0</v>
      </c>
      <c r="BF392" s="135">
        <v>0</v>
      </c>
      <c r="BG392" s="135">
        <v>0</v>
      </c>
      <c r="BH392" s="135">
        <v>0</v>
      </c>
      <c r="BI392" s="135">
        <v>0</v>
      </c>
      <c r="BJ392" s="135">
        <v>0</v>
      </c>
      <c r="BK392" s="135">
        <v>0</v>
      </c>
      <c r="BL392" s="135">
        <v>0</v>
      </c>
      <c r="BM392" s="135">
        <v>0</v>
      </c>
      <c r="BN392" s="135">
        <v>0</v>
      </c>
      <c r="BO392" s="135">
        <v>0</v>
      </c>
      <c r="BP392" s="135">
        <v>0</v>
      </c>
      <c r="BQ392" s="135">
        <v>0</v>
      </c>
      <c r="BR392" s="135">
        <v>0</v>
      </c>
      <c r="BS392" s="125">
        <f t="shared" ref="BS392:BS455" si="64">BR392+E392</f>
        <v>0</v>
      </c>
    </row>
    <row r="393" spans="1:71" ht="17.25" customHeight="1">
      <c r="A393" s="123"/>
      <c r="B393" s="123" t="s">
        <v>155</v>
      </c>
      <c r="C393" s="123"/>
      <c r="D393" s="124" t="s">
        <v>547</v>
      </c>
      <c r="E393" s="135">
        <v>0</v>
      </c>
      <c r="F393" s="135">
        <v>0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5">
        <v>0</v>
      </c>
      <c r="V393" s="135">
        <v>0</v>
      </c>
      <c r="W393" s="135">
        <v>0</v>
      </c>
      <c r="X393" s="123"/>
      <c r="Y393" s="123" t="s">
        <v>155</v>
      </c>
      <c r="Z393" s="123"/>
      <c r="AA393" s="124" t="s">
        <v>547</v>
      </c>
      <c r="AB393" s="135">
        <v>0</v>
      </c>
      <c r="AC393" s="136">
        <f>SUM(AC395:AC397)</f>
        <v>0</v>
      </c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>
        <v>0</v>
      </c>
      <c r="BE393" s="135">
        <v>0</v>
      </c>
      <c r="BF393" s="135">
        <v>0</v>
      </c>
      <c r="BG393" s="135">
        <v>0</v>
      </c>
      <c r="BH393" s="135">
        <v>0</v>
      </c>
      <c r="BI393" s="135">
        <v>0</v>
      </c>
      <c r="BJ393" s="135">
        <v>0</v>
      </c>
      <c r="BK393" s="135">
        <v>0</v>
      </c>
      <c r="BL393" s="135">
        <v>0</v>
      </c>
      <c r="BM393" s="135">
        <v>0</v>
      </c>
      <c r="BN393" s="135">
        <v>0</v>
      </c>
      <c r="BO393" s="135">
        <v>0</v>
      </c>
      <c r="BP393" s="135">
        <v>0</v>
      </c>
      <c r="BQ393" s="135">
        <v>0</v>
      </c>
      <c r="BR393" s="135">
        <v>70</v>
      </c>
      <c r="BS393" s="125">
        <f t="shared" si="64"/>
        <v>70</v>
      </c>
    </row>
    <row r="394" spans="1:71" ht="17.25" customHeight="1">
      <c r="A394" s="123" t="s">
        <v>541</v>
      </c>
      <c r="B394" s="123" t="s">
        <v>157</v>
      </c>
      <c r="C394" s="123" t="s">
        <v>137</v>
      </c>
      <c r="D394" s="124" t="s">
        <v>548</v>
      </c>
      <c r="E394" s="135">
        <v>0</v>
      </c>
      <c r="F394" s="135">
        <v>0</v>
      </c>
      <c r="G394" s="135">
        <v>0</v>
      </c>
      <c r="H394" s="135">
        <v>0</v>
      </c>
      <c r="I394" s="135">
        <v>0</v>
      </c>
      <c r="J394" s="135">
        <v>0</v>
      </c>
      <c r="K394" s="135">
        <v>0</v>
      </c>
      <c r="L394" s="135">
        <v>0</v>
      </c>
      <c r="M394" s="135">
        <v>0</v>
      </c>
      <c r="N394" s="135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35">
        <v>0</v>
      </c>
      <c r="V394" s="135">
        <v>0</v>
      </c>
      <c r="W394" s="135">
        <v>0</v>
      </c>
      <c r="X394" s="123" t="s">
        <v>541</v>
      </c>
      <c r="Y394" s="123" t="s">
        <v>157</v>
      </c>
      <c r="Z394" s="123" t="s">
        <v>137</v>
      </c>
      <c r="AA394" s="124" t="s">
        <v>548</v>
      </c>
      <c r="AB394" s="135">
        <v>0</v>
      </c>
      <c r="AC394" s="136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>
        <v>0</v>
      </c>
      <c r="BE394" s="135">
        <v>0</v>
      </c>
      <c r="BF394" s="135">
        <v>0</v>
      </c>
      <c r="BG394" s="135">
        <v>0</v>
      </c>
      <c r="BH394" s="135">
        <v>0</v>
      </c>
      <c r="BI394" s="135">
        <v>0</v>
      </c>
      <c r="BJ394" s="135">
        <v>0</v>
      </c>
      <c r="BK394" s="135">
        <v>0</v>
      </c>
      <c r="BL394" s="135">
        <v>0</v>
      </c>
      <c r="BM394" s="135">
        <v>0</v>
      </c>
      <c r="BN394" s="135">
        <v>0</v>
      </c>
      <c r="BO394" s="135">
        <v>0</v>
      </c>
      <c r="BP394" s="135">
        <v>0</v>
      </c>
      <c r="BQ394" s="135">
        <v>0</v>
      </c>
      <c r="BR394" s="135">
        <v>70</v>
      </c>
      <c r="BS394" s="125">
        <f t="shared" si="64"/>
        <v>70</v>
      </c>
    </row>
    <row r="395" spans="1:71" ht="17.25" customHeight="1">
      <c r="A395" s="123" t="s">
        <v>541</v>
      </c>
      <c r="B395" s="123" t="s">
        <v>157</v>
      </c>
      <c r="C395" s="123" t="s">
        <v>144</v>
      </c>
      <c r="D395" s="124" t="s">
        <v>549</v>
      </c>
      <c r="E395" s="135">
        <v>0</v>
      </c>
      <c r="F395" s="135">
        <v>0</v>
      </c>
      <c r="G395" s="135">
        <v>0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5">
        <v>0</v>
      </c>
      <c r="V395" s="135">
        <v>0</v>
      </c>
      <c r="W395" s="135">
        <v>0</v>
      </c>
      <c r="X395" s="123" t="s">
        <v>541</v>
      </c>
      <c r="Y395" s="123" t="s">
        <v>157</v>
      </c>
      <c r="Z395" s="123" t="s">
        <v>144</v>
      </c>
      <c r="AA395" s="124" t="s">
        <v>549</v>
      </c>
      <c r="AB395" s="135">
        <v>0</v>
      </c>
      <c r="AC395" s="136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>
        <v>0</v>
      </c>
      <c r="BE395" s="135">
        <v>0</v>
      </c>
      <c r="BF395" s="135">
        <v>0</v>
      </c>
      <c r="BG395" s="135">
        <v>0</v>
      </c>
      <c r="BH395" s="135">
        <v>0</v>
      </c>
      <c r="BI395" s="135">
        <v>0</v>
      </c>
      <c r="BJ395" s="135">
        <v>0</v>
      </c>
      <c r="BK395" s="135">
        <v>0</v>
      </c>
      <c r="BL395" s="135">
        <v>0</v>
      </c>
      <c r="BM395" s="135">
        <v>0</v>
      </c>
      <c r="BN395" s="135">
        <v>0</v>
      </c>
      <c r="BO395" s="135">
        <v>0</v>
      </c>
      <c r="BP395" s="135">
        <v>0</v>
      </c>
      <c r="BQ395" s="135">
        <v>0</v>
      </c>
      <c r="BR395" s="135">
        <v>0</v>
      </c>
      <c r="BS395" s="125">
        <f t="shared" si="64"/>
        <v>0</v>
      </c>
    </row>
    <row r="396" spans="1:71" ht="17.25" customHeight="1">
      <c r="A396" s="123" t="s">
        <v>541</v>
      </c>
      <c r="B396" s="123" t="s">
        <v>157</v>
      </c>
      <c r="C396" s="123" t="s">
        <v>148</v>
      </c>
      <c r="D396" s="124" t="s">
        <v>550</v>
      </c>
      <c r="E396" s="135">
        <v>0</v>
      </c>
      <c r="F396" s="135">
        <v>0</v>
      </c>
      <c r="G396" s="135">
        <v>0</v>
      </c>
      <c r="H396" s="135">
        <v>0</v>
      </c>
      <c r="I396" s="135">
        <v>0</v>
      </c>
      <c r="J396" s="135">
        <v>0</v>
      </c>
      <c r="K396" s="135">
        <v>0</v>
      </c>
      <c r="L396" s="135">
        <v>0</v>
      </c>
      <c r="M396" s="135">
        <v>0</v>
      </c>
      <c r="N396" s="135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5">
        <v>0</v>
      </c>
      <c r="V396" s="135">
        <v>0</v>
      </c>
      <c r="W396" s="135">
        <v>0</v>
      </c>
      <c r="X396" s="123" t="s">
        <v>541</v>
      </c>
      <c r="Y396" s="123" t="s">
        <v>157</v>
      </c>
      <c r="Z396" s="123" t="s">
        <v>148</v>
      </c>
      <c r="AA396" s="124" t="s">
        <v>550</v>
      </c>
      <c r="AB396" s="135">
        <v>0</v>
      </c>
      <c r="AC396" s="136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>
        <v>0</v>
      </c>
      <c r="BE396" s="135">
        <v>0</v>
      </c>
      <c r="BF396" s="135">
        <v>0</v>
      </c>
      <c r="BG396" s="135">
        <v>0</v>
      </c>
      <c r="BH396" s="135">
        <v>0</v>
      </c>
      <c r="BI396" s="135">
        <v>0</v>
      </c>
      <c r="BJ396" s="135">
        <v>0</v>
      </c>
      <c r="BK396" s="135">
        <v>0</v>
      </c>
      <c r="BL396" s="135">
        <v>0</v>
      </c>
      <c r="BM396" s="135">
        <v>0</v>
      </c>
      <c r="BN396" s="135">
        <v>0</v>
      </c>
      <c r="BO396" s="135">
        <v>0</v>
      </c>
      <c r="BP396" s="135">
        <v>0</v>
      </c>
      <c r="BQ396" s="135">
        <v>0</v>
      </c>
      <c r="BR396" s="135">
        <v>0</v>
      </c>
      <c r="BS396" s="125">
        <f t="shared" si="64"/>
        <v>0</v>
      </c>
    </row>
    <row r="397" spans="1:71" ht="17.25" customHeight="1">
      <c r="A397" s="123" t="s">
        <v>541</v>
      </c>
      <c r="B397" s="123" t="s">
        <v>157</v>
      </c>
      <c r="C397" s="123" t="s">
        <v>153</v>
      </c>
      <c r="D397" s="124" t="s">
        <v>551</v>
      </c>
      <c r="E397" s="135">
        <v>0</v>
      </c>
      <c r="F397" s="135">
        <v>0</v>
      </c>
      <c r="G397" s="135">
        <v>0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23" t="s">
        <v>541</v>
      </c>
      <c r="Y397" s="123" t="s">
        <v>157</v>
      </c>
      <c r="Z397" s="123" t="s">
        <v>153</v>
      </c>
      <c r="AA397" s="124" t="s">
        <v>551</v>
      </c>
      <c r="AB397" s="135">
        <v>0</v>
      </c>
      <c r="AC397" s="136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>
        <v>0</v>
      </c>
      <c r="BE397" s="135">
        <v>0</v>
      </c>
      <c r="BF397" s="135">
        <v>0</v>
      </c>
      <c r="BG397" s="135">
        <v>0</v>
      </c>
      <c r="BH397" s="135">
        <v>0</v>
      </c>
      <c r="BI397" s="135">
        <v>0</v>
      </c>
      <c r="BJ397" s="135">
        <v>0</v>
      </c>
      <c r="BK397" s="135">
        <v>0</v>
      </c>
      <c r="BL397" s="135">
        <v>0</v>
      </c>
      <c r="BM397" s="135">
        <v>0</v>
      </c>
      <c r="BN397" s="135">
        <v>0</v>
      </c>
      <c r="BO397" s="135">
        <v>0</v>
      </c>
      <c r="BP397" s="135">
        <v>0</v>
      </c>
      <c r="BQ397" s="135">
        <v>0</v>
      </c>
      <c r="BR397" s="135">
        <v>0</v>
      </c>
      <c r="BS397" s="125">
        <f t="shared" si="64"/>
        <v>0</v>
      </c>
    </row>
    <row r="398" spans="1:71" ht="17.25" customHeight="1">
      <c r="A398" s="123" t="s">
        <v>552</v>
      </c>
      <c r="B398" s="123"/>
      <c r="C398" s="123"/>
      <c r="D398" s="124" t="s">
        <v>553</v>
      </c>
      <c r="E398" s="135">
        <v>467.03</v>
      </c>
      <c r="F398" s="135">
        <v>399.51</v>
      </c>
      <c r="G398" s="135">
        <v>149.78</v>
      </c>
      <c r="H398" s="135">
        <v>83.25</v>
      </c>
      <c r="I398" s="135">
        <v>83.25</v>
      </c>
      <c r="J398" s="135">
        <v>0</v>
      </c>
      <c r="K398" s="135">
        <v>0</v>
      </c>
      <c r="L398" s="135">
        <v>0</v>
      </c>
      <c r="M398" s="135">
        <v>12.48</v>
      </c>
      <c r="N398" s="135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5">
        <v>0</v>
      </c>
      <c r="V398" s="135">
        <v>0</v>
      </c>
      <c r="W398" s="135">
        <v>154</v>
      </c>
      <c r="X398" s="123" t="s">
        <v>552</v>
      </c>
      <c r="Y398" s="123"/>
      <c r="Z398" s="123"/>
      <c r="AA398" s="124" t="s">
        <v>553</v>
      </c>
      <c r="AB398" s="135">
        <v>56.42</v>
      </c>
      <c r="AC398" s="136">
        <f>AC399+AC402+AC404</f>
        <v>6</v>
      </c>
      <c r="AD398" s="136">
        <f t="shared" ref="AD398:BC398" si="65">AD399+AD402+AD404</f>
        <v>0</v>
      </c>
      <c r="AE398" s="136">
        <f t="shared" si="65"/>
        <v>0</v>
      </c>
      <c r="AF398" s="136">
        <f t="shared" si="65"/>
        <v>0</v>
      </c>
      <c r="AG398" s="136">
        <f t="shared" si="65"/>
        <v>0.1</v>
      </c>
      <c r="AH398" s="136">
        <f t="shared" si="65"/>
        <v>0.8</v>
      </c>
      <c r="AI398" s="136">
        <f t="shared" si="65"/>
        <v>1.2</v>
      </c>
      <c r="AJ398" s="136">
        <f t="shared" si="65"/>
        <v>0</v>
      </c>
      <c r="AK398" s="136">
        <f t="shared" si="65"/>
        <v>0</v>
      </c>
      <c r="AL398" s="136">
        <f t="shared" si="65"/>
        <v>14</v>
      </c>
      <c r="AM398" s="136">
        <f t="shared" si="65"/>
        <v>0</v>
      </c>
      <c r="AN398" s="136">
        <f t="shared" si="65"/>
        <v>0</v>
      </c>
      <c r="AO398" s="136">
        <f t="shared" si="65"/>
        <v>0</v>
      </c>
      <c r="AP398" s="136">
        <f t="shared" si="65"/>
        <v>0.2</v>
      </c>
      <c r="AQ398" s="136">
        <f t="shared" si="65"/>
        <v>0.2</v>
      </c>
      <c r="AR398" s="136">
        <f t="shared" si="65"/>
        <v>2</v>
      </c>
      <c r="AS398" s="136">
        <f t="shared" si="65"/>
        <v>0</v>
      </c>
      <c r="AT398" s="136">
        <f t="shared" si="65"/>
        <v>0</v>
      </c>
      <c r="AU398" s="136">
        <f t="shared" si="65"/>
        <v>0</v>
      </c>
      <c r="AV398" s="136">
        <f t="shared" si="65"/>
        <v>0</v>
      </c>
      <c r="AW398" s="136">
        <f t="shared" si="65"/>
        <v>0</v>
      </c>
      <c r="AX398" s="136">
        <f t="shared" si="65"/>
        <v>7</v>
      </c>
      <c r="AY398" s="136">
        <f t="shared" si="65"/>
        <v>0</v>
      </c>
      <c r="AZ398" s="136">
        <f t="shared" si="65"/>
        <v>0</v>
      </c>
      <c r="BA398" s="136">
        <f t="shared" si="65"/>
        <v>24.92</v>
      </c>
      <c r="BB398" s="136">
        <f t="shared" si="65"/>
        <v>0</v>
      </c>
      <c r="BC398" s="136">
        <f t="shared" si="65"/>
        <v>0</v>
      </c>
      <c r="BD398" s="135">
        <v>11.1</v>
      </c>
      <c r="BE398" s="135">
        <v>0</v>
      </c>
      <c r="BF398" s="135">
        <v>0</v>
      </c>
      <c r="BG398" s="135">
        <v>0</v>
      </c>
      <c r="BH398" s="135">
        <v>0</v>
      </c>
      <c r="BI398" s="135">
        <v>0</v>
      </c>
      <c r="BJ398" s="135">
        <v>11.1</v>
      </c>
      <c r="BK398" s="135">
        <v>0</v>
      </c>
      <c r="BL398" s="135">
        <v>0</v>
      </c>
      <c r="BM398" s="135">
        <v>0</v>
      </c>
      <c r="BN398" s="135">
        <v>0</v>
      </c>
      <c r="BO398" s="135">
        <v>0</v>
      </c>
      <c r="BP398" s="135">
        <v>0</v>
      </c>
      <c r="BQ398" s="135">
        <v>0</v>
      </c>
      <c r="BR398" s="135">
        <v>5268</v>
      </c>
      <c r="BS398" s="125">
        <f t="shared" si="64"/>
        <v>5735.03</v>
      </c>
    </row>
    <row r="399" spans="1:71" ht="17.25" customHeight="1">
      <c r="A399" s="123"/>
      <c r="B399" s="123" t="s">
        <v>159</v>
      </c>
      <c r="C399" s="123"/>
      <c r="D399" s="124" t="s">
        <v>554</v>
      </c>
      <c r="E399" s="135">
        <v>467.03</v>
      </c>
      <c r="F399" s="135">
        <v>399.51</v>
      </c>
      <c r="G399" s="135">
        <v>149.78</v>
      </c>
      <c r="H399" s="135">
        <v>83.25</v>
      </c>
      <c r="I399" s="135">
        <v>83.25</v>
      </c>
      <c r="J399" s="135">
        <v>0</v>
      </c>
      <c r="K399" s="135">
        <v>0</v>
      </c>
      <c r="L399" s="135">
        <v>0</v>
      </c>
      <c r="M399" s="135">
        <v>12.48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154</v>
      </c>
      <c r="X399" s="123"/>
      <c r="Y399" s="123" t="s">
        <v>159</v>
      </c>
      <c r="Z399" s="123"/>
      <c r="AA399" s="124" t="s">
        <v>554</v>
      </c>
      <c r="AB399" s="135">
        <v>56.42</v>
      </c>
      <c r="AC399" s="136">
        <f>SUM(AC400:AC401)</f>
        <v>6</v>
      </c>
      <c r="AD399" s="136">
        <f t="shared" ref="AD399:BC399" si="66">SUM(AD400:AD401)</f>
        <v>0</v>
      </c>
      <c r="AE399" s="136">
        <f t="shared" si="66"/>
        <v>0</v>
      </c>
      <c r="AF399" s="136">
        <f t="shared" si="66"/>
        <v>0</v>
      </c>
      <c r="AG399" s="136">
        <f t="shared" si="66"/>
        <v>0.1</v>
      </c>
      <c r="AH399" s="136">
        <f t="shared" si="66"/>
        <v>0.8</v>
      </c>
      <c r="AI399" s="136">
        <f t="shared" si="66"/>
        <v>1.2</v>
      </c>
      <c r="AJ399" s="136">
        <f t="shared" si="66"/>
        <v>0</v>
      </c>
      <c r="AK399" s="136">
        <f t="shared" si="66"/>
        <v>0</v>
      </c>
      <c r="AL399" s="136">
        <f t="shared" si="66"/>
        <v>14</v>
      </c>
      <c r="AM399" s="136">
        <f t="shared" si="66"/>
        <v>0</v>
      </c>
      <c r="AN399" s="136">
        <f t="shared" si="66"/>
        <v>0</v>
      </c>
      <c r="AO399" s="136">
        <f t="shared" si="66"/>
        <v>0</v>
      </c>
      <c r="AP399" s="136">
        <f t="shared" si="66"/>
        <v>0.2</v>
      </c>
      <c r="AQ399" s="136">
        <f t="shared" si="66"/>
        <v>0.2</v>
      </c>
      <c r="AR399" s="136">
        <f t="shared" si="66"/>
        <v>2</v>
      </c>
      <c r="AS399" s="136">
        <f t="shared" si="66"/>
        <v>0</v>
      </c>
      <c r="AT399" s="136">
        <f t="shared" si="66"/>
        <v>0</v>
      </c>
      <c r="AU399" s="136">
        <f t="shared" si="66"/>
        <v>0</v>
      </c>
      <c r="AV399" s="136">
        <f t="shared" si="66"/>
        <v>0</v>
      </c>
      <c r="AW399" s="136">
        <f t="shared" si="66"/>
        <v>0</v>
      </c>
      <c r="AX399" s="136">
        <f t="shared" si="66"/>
        <v>7</v>
      </c>
      <c r="AY399" s="136">
        <f t="shared" si="66"/>
        <v>0</v>
      </c>
      <c r="AZ399" s="136">
        <f t="shared" si="66"/>
        <v>0</v>
      </c>
      <c r="BA399" s="136">
        <f t="shared" si="66"/>
        <v>24.92</v>
      </c>
      <c r="BB399" s="136">
        <f t="shared" si="66"/>
        <v>0</v>
      </c>
      <c r="BC399" s="136">
        <f t="shared" si="66"/>
        <v>0</v>
      </c>
      <c r="BD399" s="135">
        <v>11.1</v>
      </c>
      <c r="BE399" s="135">
        <v>0</v>
      </c>
      <c r="BF399" s="135">
        <v>0</v>
      </c>
      <c r="BG399" s="135">
        <v>0</v>
      </c>
      <c r="BH399" s="135">
        <v>0</v>
      </c>
      <c r="BI399" s="135">
        <v>0</v>
      </c>
      <c r="BJ399" s="135">
        <v>11.1</v>
      </c>
      <c r="BK399" s="135">
        <v>0</v>
      </c>
      <c r="BL399" s="135">
        <v>0</v>
      </c>
      <c r="BM399" s="135">
        <v>0</v>
      </c>
      <c r="BN399" s="135">
        <v>0</v>
      </c>
      <c r="BO399" s="135">
        <v>0</v>
      </c>
      <c r="BP399" s="135">
        <v>0</v>
      </c>
      <c r="BQ399" s="135">
        <v>0</v>
      </c>
      <c r="BR399" s="135">
        <v>268</v>
      </c>
      <c r="BS399" s="125">
        <f t="shared" si="64"/>
        <v>735.03</v>
      </c>
    </row>
    <row r="400" spans="1:71" ht="17.25" customHeight="1">
      <c r="A400" s="123" t="s">
        <v>555</v>
      </c>
      <c r="B400" s="123" t="s">
        <v>161</v>
      </c>
      <c r="C400" s="123" t="s">
        <v>137</v>
      </c>
      <c r="D400" s="124" t="s">
        <v>141</v>
      </c>
      <c r="E400" s="135">
        <v>467.03</v>
      </c>
      <c r="F400" s="135">
        <v>399.51</v>
      </c>
      <c r="G400" s="135">
        <v>149.78</v>
      </c>
      <c r="H400" s="135">
        <v>83.25</v>
      </c>
      <c r="I400" s="135">
        <v>83.25</v>
      </c>
      <c r="J400" s="135">
        <v>0</v>
      </c>
      <c r="K400" s="135">
        <v>0</v>
      </c>
      <c r="L400" s="135">
        <v>0</v>
      </c>
      <c r="M400" s="135">
        <v>12.48</v>
      </c>
      <c r="N400" s="135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5">
        <v>0</v>
      </c>
      <c r="V400" s="135">
        <v>0</v>
      </c>
      <c r="W400" s="135">
        <v>154</v>
      </c>
      <c r="X400" s="123" t="s">
        <v>555</v>
      </c>
      <c r="Y400" s="123" t="s">
        <v>161</v>
      </c>
      <c r="Z400" s="123" t="s">
        <v>137</v>
      </c>
      <c r="AA400" s="124" t="s">
        <v>141</v>
      </c>
      <c r="AB400" s="135">
        <v>56.42</v>
      </c>
      <c r="AC400" s="131">
        <v>6</v>
      </c>
      <c r="AD400" s="132">
        <v>0</v>
      </c>
      <c r="AE400" s="133">
        <v>0</v>
      </c>
      <c r="AF400" s="133">
        <v>0</v>
      </c>
      <c r="AG400" s="132">
        <v>0.1</v>
      </c>
      <c r="AH400" s="132">
        <v>0.8</v>
      </c>
      <c r="AI400" s="132">
        <v>1.2</v>
      </c>
      <c r="AJ400" s="132">
        <v>0</v>
      </c>
      <c r="AK400" s="132">
        <v>0</v>
      </c>
      <c r="AL400" s="132">
        <v>14</v>
      </c>
      <c r="AM400" s="133">
        <v>0</v>
      </c>
      <c r="AN400" s="132">
        <v>0</v>
      </c>
      <c r="AO400" s="132">
        <v>0</v>
      </c>
      <c r="AP400" s="132">
        <v>0.2</v>
      </c>
      <c r="AQ400" s="132">
        <v>0.2</v>
      </c>
      <c r="AR400" s="132">
        <v>2</v>
      </c>
      <c r="AS400" s="133">
        <v>0</v>
      </c>
      <c r="AT400" s="133">
        <v>0</v>
      </c>
      <c r="AU400" s="133">
        <v>0</v>
      </c>
      <c r="AV400" s="132">
        <v>0</v>
      </c>
      <c r="AW400" s="133">
        <v>0</v>
      </c>
      <c r="AX400" s="132">
        <v>7</v>
      </c>
      <c r="AY400" s="132">
        <v>0</v>
      </c>
      <c r="AZ400" s="132">
        <v>0</v>
      </c>
      <c r="BA400" s="132">
        <v>24.92</v>
      </c>
      <c r="BB400" s="132">
        <v>0</v>
      </c>
      <c r="BC400" s="132">
        <v>0</v>
      </c>
      <c r="BD400" s="135">
        <v>11.1</v>
      </c>
      <c r="BE400" s="135">
        <v>0</v>
      </c>
      <c r="BF400" s="135">
        <v>0</v>
      </c>
      <c r="BG400" s="135">
        <v>0</v>
      </c>
      <c r="BH400" s="135">
        <v>0</v>
      </c>
      <c r="BI400" s="135">
        <v>0</v>
      </c>
      <c r="BJ400" s="135">
        <v>11.1</v>
      </c>
      <c r="BK400" s="135">
        <v>0</v>
      </c>
      <c r="BL400" s="135">
        <v>0</v>
      </c>
      <c r="BM400" s="135">
        <v>0</v>
      </c>
      <c r="BN400" s="135">
        <v>0</v>
      </c>
      <c r="BO400" s="135">
        <v>0</v>
      </c>
      <c r="BP400" s="135">
        <v>0</v>
      </c>
      <c r="BQ400" s="135">
        <v>0</v>
      </c>
      <c r="BR400" s="135">
        <v>268</v>
      </c>
      <c r="BS400" s="125">
        <f t="shared" si="64"/>
        <v>735.03</v>
      </c>
    </row>
    <row r="401" spans="1:71" ht="17.25" customHeight="1">
      <c r="A401" s="123" t="s">
        <v>555</v>
      </c>
      <c r="B401" s="123" t="s">
        <v>161</v>
      </c>
      <c r="C401" s="123" t="s">
        <v>153</v>
      </c>
      <c r="D401" s="124" t="s">
        <v>556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135">
        <v>0</v>
      </c>
      <c r="K401" s="135">
        <v>0</v>
      </c>
      <c r="L401" s="135">
        <v>0</v>
      </c>
      <c r="M401" s="135">
        <v>0</v>
      </c>
      <c r="N401" s="135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35">
        <v>0</v>
      </c>
      <c r="V401" s="135">
        <v>0</v>
      </c>
      <c r="W401" s="135">
        <v>0</v>
      </c>
      <c r="X401" s="123" t="s">
        <v>555</v>
      </c>
      <c r="Y401" s="123" t="s">
        <v>161</v>
      </c>
      <c r="Z401" s="123" t="s">
        <v>153</v>
      </c>
      <c r="AA401" s="124" t="s">
        <v>556</v>
      </c>
      <c r="AB401" s="135">
        <v>0</v>
      </c>
      <c r="AC401" s="136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>
        <v>0</v>
      </c>
      <c r="BE401" s="135">
        <v>0</v>
      </c>
      <c r="BF401" s="135">
        <v>0</v>
      </c>
      <c r="BG401" s="135">
        <v>0</v>
      </c>
      <c r="BH401" s="135">
        <v>0</v>
      </c>
      <c r="BI401" s="135">
        <v>0</v>
      </c>
      <c r="BJ401" s="135">
        <v>0</v>
      </c>
      <c r="BK401" s="135">
        <v>0</v>
      </c>
      <c r="BL401" s="135">
        <v>0</v>
      </c>
      <c r="BM401" s="135">
        <v>0</v>
      </c>
      <c r="BN401" s="135">
        <v>0</v>
      </c>
      <c r="BO401" s="135">
        <v>0</v>
      </c>
      <c r="BP401" s="135">
        <v>0</v>
      </c>
      <c r="BQ401" s="135">
        <v>0</v>
      </c>
      <c r="BR401" s="135">
        <v>0</v>
      </c>
      <c r="BS401" s="125">
        <f t="shared" si="64"/>
        <v>0</v>
      </c>
    </row>
    <row r="402" spans="1:71" ht="17.25" customHeight="1">
      <c r="A402" s="123"/>
      <c r="B402" s="123" t="s">
        <v>151</v>
      </c>
      <c r="C402" s="123"/>
      <c r="D402" s="124" t="s">
        <v>557</v>
      </c>
      <c r="E402" s="135">
        <v>0</v>
      </c>
      <c r="F402" s="135">
        <v>0</v>
      </c>
      <c r="G402" s="135">
        <v>0</v>
      </c>
      <c r="H402" s="135">
        <v>0</v>
      </c>
      <c r="I402" s="135">
        <v>0</v>
      </c>
      <c r="J402" s="135">
        <v>0</v>
      </c>
      <c r="K402" s="135">
        <v>0</v>
      </c>
      <c r="L402" s="135">
        <v>0</v>
      </c>
      <c r="M402" s="135">
        <v>0</v>
      </c>
      <c r="N402" s="135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35">
        <v>0</v>
      </c>
      <c r="V402" s="135">
        <v>0</v>
      </c>
      <c r="W402" s="135">
        <v>0</v>
      </c>
      <c r="X402" s="123"/>
      <c r="Y402" s="123" t="s">
        <v>151</v>
      </c>
      <c r="Z402" s="123"/>
      <c r="AA402" s="124" t="s">
        <v>557</v>
      </c>
      <c r="AB402" s="135">
        <v>0</v>
      </c>
      <c r="AC402" s="136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>
        <v>0</v>
      </c>
      <c r="BE402" s="135">
        <v>0</v>
      </c>
      <c r="BF402" s="135">
        <v>0</v>
      </c>
      <c r="BG402" s="135">
        <v>0</v>
      </c>
      <c r="BH402" s="135">
        <v>0</v>
      </c>
      <c r="BI402" s="135">
        <v>0</v>
      </c>
      <c r="BJ402" s="135">
        <v>0</v>
      </c>
      <c r="BK402" s="135">
        <v>0</v>
      </c>
      <c r="BL402" s="135">
        <v>0</v>
      </c>
      <c r="BM402" s="135">
        <v>0</v>
      </c>
      <c r="BN402" s="135">
        <v>0</v>
      </c>
      <c r="BO402" s="135">
        <v>0</v>
      </c>
      <c r="BP402" s="135">
        <v>0</v>
      </c>
      <c r="BQ402" s="135">
        <v>0</v>
      </c>
      <c r="BR402" s="135">
        <v>5000</v>
      </c>
      <c r="BS402" s="125">
        <f t="shared" si="64"/>
        <v>5000</v>
      </c>
    </row>
    <row r="403" spans="1:71" ht="17.25" customHeight="1">
      <c r="A403" s="123" t="s">
        <v>555</v>
      </c>
      <c r="B403" s="123" t="s">
        <v>174</v>
      </c>
      <c r="C403" s="123" t="s">
        <v>159</v>
      </c>
      <c r="D403" s="124" t="s">
        <v>558</v>
      </c>
      <c r="E403" s="135">
        <v>0</v>
      </c>
      <c r="F403" s="135">
        <v>0</v>
      </c>
      <c r="G403" s="135">
        <v>0</v>
      </c>
      <c r="H403" s="135">
        <v>0</v>
      </c>
      <c r="I403" s="135">
        <v>0</v>
      </c>
      <c r="J403" s="135">
        <v>0</v>
      </c>
      <c r="K403" s="135">
        <v>0</v>
      </c>
      <c r="L403" s="135">
        <v>0</v>
      </c>
      <c r="M403" s="135">
        <v>0</v>
      </c>
      <c r="N403" s="135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23" t="s">
        <v>555</v>
      </c>
      <c r="Y403" s="123" t="s">
        <v>174</v>
      </c>
      <c r="Z403" s="123" t="s">
        <v>159</v>
      </c>
      <c r="AA403" s="124" t="s">
        <v>558</v>
      </c>
      <c r="AB403" s="135">
        <v>0</v>
      </c>
      <c r="AC403" s="136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>
        <v>0</v>
      </c>
      <c r="BE403" s="135">
        <v>0</v>
      </c>
      <c r="BF403" s="135">
        <v>0</v>
      </c>
      <c r="BG403" s="135">
        <v>0</v>
      </c>
      <c r="BH403" s="135">
        <v>0</v>
      </c>
      <c r="BI403" s="135">
        <v>0</v>
      </c>
      <c r="BJ403" s="135">
        <v>0</v>
      </c>
      <c r="BK403" s="135">
        <v>0</v>
      </c>
      <c r="BL403" s="135">
        <v>0</v>
      </c>
      <c r="BM403" s="135">
        <v>0</v>
      </c>
      <c r="BN403" s="135">
        <v>0</v>
      </c>
      <c r="BO403" s="135">
        <v>0</v>
      </c>
      <c r="BP403" s="135">
        <v>0</v>
      </c>
      <c r="BQ403" s="135">
        <v>0</v>
      </c>
      <c r="BR403" s="135">
        <v>5000</v>
      </c>
      <c r="BS403" s="125">
        <f t="shared" si="64"/>
        <v>5000</v>
      </c>
    </row>
    <row r="404" spans="1:71" ht="17.25" customHeight="1">
      <c r="A404" s="123"/>
      <c r="B404" s="123" t="s">
        <v>153</v>
      </c>
      <c r="C404" s="123"/>
      <c r="D404" s="124" t="s">
        <v>559</v>
      </c>
      <c r="E404" s="135">
        <v>0</v>
      </c>
      <c r="F404" s="135">
        <v>0</v>
      </c>
      <c r="G404" s="135">
        <v>0</v>
      </c>
      <c r="H404" s="135">
        <v>0</v>
      </c>
      <c r="I404" s="135">
        <v>0</v>
      </c>
      <c r="J404" s="135">
        <v>0</v>
      </c>
      <c r="K404" s="135">
        <v>0</v>
      </c>
      <c r="L404" s="135">
        <v>0</v>
      </c>
      <c r="M404" s="135">
        <v>0</v>
      </c>
      <c r="N404" s="135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35">
        <v>0</v>
      </c>
      <c r="V404" s="135">
        <v>0</v>
      </c>
      <c r="W404" s="135">
        <v>0</v>
      </c>
      <c r="X404" s="123"/>
      <c r="Y404" s="123" t="s">
        <v>153</v>
      </c>
      <c r="Z404" s="123"/>
      <c r="AA404" s="124" t="s">
        <v>559</v>
      </c>
      <c r="AB404" s="135">
        <v>0</v>
      </c>
      <c r="AC404" s="136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>
        <v>0</v>
      </c>
      <c r="BE404" s="135">
        <v>0</v>
      </c>
      <c r="BF404" s="135">
        <v>0</v>
      </c>
      <c r="BG404" s="135">
        <v>0</v>
      </c>
      <c r="BH404" s="135">
        <v>0</v>
      </c>
      <c r="BI404" s="135">
        <v>0</v>
      </c>
      <c r="BJ404" s="135">
        <v>0</v>
      </c>
      <c r="BK404" s="135">
        <v>0</v>
      </c>
      <c r="BL404" s="135">
        <v>0</v>
      </c>
      <c r="BM404" s="135">
        <v>0</v>
      </c>
      <c r="BN404" s="135">
        <v>0</v>
      </c>
      <c r="BO404" s="135">
        <v>0</v>
      </c>
      <c r="BP404" s="135">
        <v>0</v>
      </c>
      <c r="BQ404" s="135">
        <v>0</v>
      </c>
      <c r="BR404" s="135">
        <v>0</v>
      </c>
      <c r="BS404" s="125">
        <f t="shared" si="64"/>
        <v>0</v>
      </c>
    </row>
    <row r="405" spans="1:71" ht="17.25" customHeight="1">
      <c r="A405" s="123" t="s">
        <v>555</v>
      </c>
      <c r="B405" s="123" t="s">
        <v>259</v>
      </c>
      <c r="C405" s="123" t="s">
        <v>153</v>
      </c>
      <c r="D405" s="124" t="s">
        <v>560</v>
      </c>
      <c r="E405" s="135">
        <v>0</v>
      </c>
      <c r="F405" s="135">
        <v>0</v>
      </c>
      <c r="G405" s="135">
        <v>0</v>
      </c>
      <c r="H405" s="135">
        <v>0</v>
      </c>
      <c r="I405" s="135">
        <v>0</v>
      </c>
      <c r="J405" s="135">
        <v>0</v>
      </c>
      <c r="K405" s="135">
        <v>0</v>
      </c>
      <c r="L405" s="135">
        <v>0</v>
      </c>
      <c r="M405" s="135">
        <v>0</v>
      </c>
      <c r="N405" s="135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23" t="s">
        <v>555</v>
      </c>
      <c r="Y405" s="123" t="s">
        <v>259</v>
      </c>
      <c r="Z405" s="123" t="s">
        <v>153</v>
      </c>
      <c r="AA405" s="124" t="s">
        <v>560</v>
      </c>
      <c r="AB405" s="135">
        <v>0</v>
      </c>
      <c r="AC405" s="136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>
        <v>0</v>
      </c>
      <c r="BE405" s="135">
        <v>0</v>
      </c>
      <c r="BF405" s="135">
        <v>0</v>
      </c>
      <c r="BG405" s="135">
        <v>0</v>
      </c>
      <c r="BH405" s="135">
        <v>0</v>
      </c>
      <c r="BI405" s="135">
        <v>0</v>
      </c>
      <c r="BJ405" s="135">
        <v>0</v>
      </c>
      <c r="BK405" s="135">
        <v>0</v>
      </c>
      <c r="BL405" s="135">
        <v>0</v>
      </c>
      <c r="BM405" s="135">
        <v>0</v>
      </c>
      <c r="BN405" s="135">
        <v>0</v>
      </c>
      <c r="BO405" s="135">
        <v>0</v>
      </c>
      <c r="BP405" s="135">
        <v>0</v>
      </c>
      <c r="BQ405" s="135">
        <v>0</v>
      </c>
      <c r="BR405" s="135">
        <v>0</v>
      </c>
      <c r="BS405" s="125">
        <f t="shared" si="64"/>
        <v>0</v>
      </c>
    </row>
    <row r="406" spans="1:71" ht="17.25" customHeight="1">
      <c r="A406" s="123" t="s">
        <v>561</v>
      </c>
      <c r="B406" s="123"/>
      <c r="C406" s="123"/>
      <c r="D406" s="124" t="s">
        <v>562</v>
      </c>
      <c r="E406" s="135">
        <v>136.47</v>
      </c>
      <c r="F406" s="135">
        <v>104.21</v>
      </c>
      <c r="G406" s="135">
        <v>62.96</v>
      </c>
      <c r="H406" s="135">
        <v>36</v>
      </c>
      <c r="I406" s="135">
        <v>36</v>
      </c>
      <c r="J406" s="135">
        <v>0</v>
      </c>
      <c r="K406" s="135">
        <v>0</v>
      </c>
      <c r="L406" s="135">
        <v>0</v>
      </c>
      <c r="M406" s="135">
        <v>5.25</v>
      </c>
      <c r="N406" s="135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35">
        <v>0</v>
      </c>
      <c r="V406" s="135">
        <v>0</v>
      </c>
      <c r="W406" s="135">
        <v>0</v>
      </c>
      <c r="X406" s="123" t="s">
        <v>561</v>
      </c>
      <c r="Y406" s="123"/>
      <c r="Z406" s="123"/>
      <c r="AA406" s="124" t="s">
        <v>562</v>
      </c>
      <c r="AB406" s="135">
        <v>27.44</v>
      </c>
      <c r="AC406" s="136">
        <f>AC407+AC410+AC412</f>
        <v>1</v>
      </c>
      <c r="AD406" s="136">
        <f t="shared" ref="AD406:BC406" si="67">AD407+AD410+AD412</f>
        <v>0</v>
      </c>
      <c r="AE406" s="136">
        <f t="shared" si="67"/>
        <v>0</v>
      </c>
      <c r="AF406" s="136">
        <f t="shared" si="67"/>
        <v>0</v>
      </c>
      <c r="AG406" s="136">
        <f t="shared" si="67"/>
        <v>0</v>
      </c>
      <c r="AH406" s="136">
        <f t="shared" si="67"/>
        <v>0</v>
      </c>
      <c r="AI406" s="136">
        <f t="shared" si="67"/>
        <v>0</v>
      </c>
      <c r="AJ406" s="136">
        <f t="shared" si="67"/>
        <v>0</v>
      </c>
      <c r="AK406" s="136">
        <f t="shared" si="67"/>
        <v>0</v>
      </c>
      <c r="AL406" s="136">
        <f t="shared" si="67"/>
        <v>0</v>
      </c>
      <c r="AM406" s="136">
        <f t="shared" si="67"/>
        <v>0</v>
      </c>
      <c r="AN406" s="136">
        <f t="shared" si="67"/>
        <v>0.5</v>
      </c>
      <c r="AO406" s="136">
        <f t="shared" si="67"/>
        <v>0</v>
      </c>
      <c r="AP406" s="136">
        <f t="shared" si="67"/>
        <v>0</v>
      </c>
      <c r="AQ406" s="136">
        <f t="shared" si="67"/>
        <v>0</v>
      </c>
      <c r="AR406" s="136">
        <f t="shared" si="67"/>
        <v>0.5</v>
      </c>
      <c r="AS406" s="136">
        <f t="shared" si="67"/>
        <v>0</v>
      </c>
      <c r="AT406" s="136">
        <f t="shared" si="67"/>
        <v>0</v>
      </c>
      <c r="AU406" s="136">
        <f t="shared" si="67"/>
        <v>0</v>
      </c>
      <c r="AV406" s="136">
        <f t="shared" si="67"/>
        <v>0</v>
      </c>
      <c r="AW406" s="136">
        <f t="shared" si="67"/>
        <v>0</v>
      </c>
      <c r="AX406" s="136">
        <f t="shared" si="67"/>
        <v>10.98</v>
      </c>
      <c r="AY406" s="136">
        <f t="shared" si="67"/>
        <v>0</v>
      </c>
      <c r="AZ406" s="136">
        <f t="shared" si="67"/>
        <v>1</v>
      </c>
      <c r="BA406" s="136">
        <f t="shared" si="67"/>
        <v>10.56</v>
      </c>
      <c r="BB406" s="136">
        <f t="shared" si="67"/>
        <v>0</v>
      </c>
      <c r="BC406" s="136">
        <f t="shared" si="67"/>
        <v>2.9</v>
      </c>
      <c r="BD406" s="135">
        <v>4.82</v>
      </c>
      <c r="BE406" s="135">
        <v>3.05</v>
      </c>
      <c r="BF406" s="135">
        <v>3.05</v>
      </c>
      <c r="BG406" s="135">
        <v>0</v>
      </c>
      <c r="BH406" s="135">
        <v>0</v>
      </c>
      <c r="BI406" s="135">
        <v>0</v>
      </c>
      <c r="BJ406" s="135">
        <v>1.76</v>
      </c>
      <c r="BK406" s="135">
        <v>0</v>
      </c>
      <c r="BL406" s="135">
        <v>0</v>
      </c>
      <c r="BM406" s="135">
        <v>0</v>
      </c>
      <c r="BN406" s="135">
        <v>0</v>
      </c>
      <c r="BO406" s="135">
        <v>0</v>
      </c>
      <c r="BP406" s="135">
        <v>0</v>
      </c>
      <c r="BQ406" s="135">
        <v>0</v>
      </c>
      <c r="BR406" s="135">
        <v>200.3</v>
      </c>
      <c r="BS406" s="125">
        <f t="shared" si="64"/>
        <v>336.77</v>
      </c>
    </row>
    <row r="407" spans="1:71" ht="17.25" customHeight="1">
      <c r="A407" s="123"/>
      <c r="B407" s="123" t="s">
        <v>144</v>
      </c>
      <c r="C407" s="123"/>
      <c r="D407" s="124" t="s">
        <v>563</v>
      </c>
      <c r="E407" s="135">
        <v>136.47</v>
      </c>
      <c r="F407" s="135">
        <v>104.21</v>
      </c>
      <c r="G407" s="135">
        <v>62.96</v>
      </c>
      <c r="H407" s="135">
        <v>36</v>
      </c>
      <c r="I407" s="135">
        <v>36</v>
      </c>
      <c r="J407" s="135">
        <v>0</v>
      </c>
      <c r="K407" s="135">
        <v>0</v>
      </c>
      <c r="L407" s="135">
        <v>0</v>
      </c>
      <c r="M407" s="135">
        <v>5.25</v>
      </c>
      <c r="N407" s="135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35">
        <v>0</v>
      </c>
      <c r="V407" s="135">
        <v>0</v>
      </c>
      <c r="W407" s="135">
        <v>0</v>
      </c>
      <c r="X407" s="123"/>
      <c r="Y407" s="123" t="s">
        <v>144</v>
      </c>
      <c r="Z407" s="123"/>
      <c r="AA407" s="124" t="s">
        <v>563</v>
      </c>
      <c r="AB407" s="135">
        <v>27.44</v>
      </c>
      <c r="AC407" s="136">
        <f>SUM(AC408:AC409)</f>
        <v>1</v>
      </c>
      <c r="AD407" s="136">
        <f t="shared" ref="AD407:BC407" si="68">SUM(AD408:AD409)</f>
        <v>0</v>
      </c>
      <c r="AE407" s="136">
        <f t="shared" si="68"/>
        <v>0</v>
      </c>
      <c r="AF407" s="136">
        <f t="shared" si="68"/>
        <v>0</v>
      </c>
      <c r="AG407" s="136">
        <f t="shared" si="68"/>
        <v>0</v>
      </c>
      <c r="AH407" s="136">
        <f t="shared" si="68"/>
        <v>0</v>
      </c>
      <c r="AI407" s="136">
        <f t="shared" si="68"/>
        <v>0</v>
      </c>
      <c r="AJ407" s="136">
        <f t="shared" si="68"/>
        <v>0</v>
      </c>
      <c r="AK407" s="136">
        <f t="shared" si="68"/>
        <v>0</v>
      </c>
      <c r="AL407" s="136">
        <f t="shared" si="68"/>
        <v>0</v>
      </c>
      <c r="AM407" s="136">
        <f t="shared" si="68"/>
        <v>0</v>
      </c>
      <c r="AN407" s="136">
        <f t="shared" si="68"/>
        <v>0.5</v>
      </c>
      <c r="AO407" s="136">
        <f t="shared" si="68"/>
        <v>0</v>
      </c>
      <c r="AP407" s="136">
        <f t="shared" si="68"/>
        <v>0</v>
      </c>
      <c r="AQ407" s="136">
        <f t="shared" si="68"/>
        <v>0</v>
      </c>
      <c r="AR407" s="136">
        <f t="shared" si="68"/>
        <v>0.5</v>
      </c>
      <c r="AS407" s="136">
        <f t="shared" si="68"/>
        <v>0</v>
      </c>
      <c r="AT407" s="136">
        <f t="shared" si="68"/>
        <v>0</v>
      </c>
      <c r="AU407" s="136">
        <f t="shared" si="68"/>
        <v>0</v>
      </c>
      <c r="AV407" s="136">
        <f t="shared" si="68"/>
        <v>0</v>
      </c>
      <c r="AW407" s="136">
        <f t="shared" si="68"/>
        <v>0</v>
      </c>
      <c r="AX407" s="136">
        <f t="shared" si="68"/>
        <v>10.98</v>
      </c>
      <c r="AY407" s="136">
        <f t="shared" si="68"/>
        <v>0</v>
      </c>
      <c r="AZ407" s="136">
        <f t="shared" si="68"/>
        <v>1</v>
      </c>
      <c r="BA407" s="136">
        <f t="shared" si="68"/>
        <v>10.56</v>
      </c>
      <c r="BB407" s="136">
        <f t="shared" si="68"/>
        <v>0</v>
      </c>
      <c r="BC407" s="136">
        <f t="shared" si="68"/>
        <v>2.9</v>
      </c>
      <c r="BD407" s="135">
        <v>4.82</v>
      </c>
      <c r="BE407" s="135">
        <v>3.05</v>
      </c>
      <c r="BF407" s="135">
        <v>3.05</v>
      </c>
      <c r="BG407" s="135">
        <v>0</v>
      </c>
      <c r="BH407" s="135">
        <v>0</v>
      </c>
      <c r="BI407" s="135">
        <v>0</v>
      </c>
      <c r="BJ407" s="135">
        <v>1.76</v>
      </c>
      <c r="BK407" s="135">
        <v>0</v>
      </c>
      <c r="BL407" s="135">
        <v>0</v>
      </c>
      <c r="BM407" s="135">
        <v>0</v>
      </c>
      <c r="BN407" s="135">
        <v>0</v>
      </c>
      <c r="BO407" s="135">
        <v>0</v>
      </c>
      <c r="BP407" s="135">
        <v>0</v>
      </c>
      <c r="BQ407" s="135">
        <v>0</v>
      </c>
      <c r="BR407" s="135">
        <v>200.3</v>
      </c>
      <c r="BS407" s="125">
        <f t="shared" si="64"/>
        <v>336.77</v>
      </c>
    </row>
    <row r="408" spans="1:71" ht="17.25" customHeight="1">
      <c r="A408" s="123" t="s">
        <v>564</v>
      </c>
      <c r="B408" s="123" t="s">
        <v>146</v>
      </c>
      <c r="C408" s="123" t="s">
        <v>137</v>
      </c>
      <c r="D408" s="124" t="s">
        <v>141</v>
      </c>
      <c r="E408" s="135">
        <v>136.47</v>
      </c>
      <c r="F408" s="135">
        <v>104.21</v>
      </c>
      <c r="G408" s="135">
        <v>62.96</v>
      </c>
      <c r="H408" s="135">
        <v>36</v>
      </c>
      <c r="I408" s="135">
        <v>36</v>
      </c>
      <c r="J408" s="135">
        <v>0</v>
      </c>
      <c r="K408" s="135">
        <v>0</v>
      </c>
      <c r="L408" s="135">
        <v>0</v>
      </c>
      <c r="M408" s="135">
        <v>5.25</v>
      </c>
      <c r="N408" s="135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35">
        <v>0</v>
      </c>
      <c r="V408" s="135">
        <v>0</v>
      </c>
      <c r="W408" s="135">
        <v>0</v>
      </c>
      <c r="X408" s="123" t="s">
        <v>564</v>
      </c>
      <c r="Y408" s="123" t="s">
        <v>146</v>
      </c>
      <c r="Z408" s="123" t="s">
        <v>137</v>
      </c>
      <c r="AA408" s="124" t="s">
        <v>141</v>
      </c>
      <c r="AB408" s="135">
        <v>27.44</v>
      </c>
      <c r="AC408" s="131">
        <v>1</v>
      </c>
      <c r="AD408" s="132">
        <v>0</v>
      </c>
      <c r="AE408" s="133">
        <v>0</v>
      </c>
      <c r="AF408" s="133">
        <v>0</v>
      </c>
      <c r="AG408" s="132">
        <v>0</v>
      </c>
      <c r="AH408" s="132">
        <v>0</v>
      </c>
      <c r="AI408" s="132">
        <v>0</v>
      </c>
      <c r="AJ408" s="132">
        <v>0</v>
      </c>
      <c r="AK408" s="132">
        <v>0</v>
      </c>
      <c r="AL408" s="132">
        <v>0</v>
      </c>
      <c r="AM408" s="133">
        <v>0</v>
      </c>
      <c r="AN408" s="132">
        <v>0.5</v>
      </c>
      <c r="AO408" s="132">
        <v>0</v>
      </c>
      <c r="AP408" s="132">
        <v>0</v>
      </c>
      <c r="AQ408" s="132">
        <v>0</v>
      </c>
      <c r="AR408" s="132">
        <v>0.5</v>
      </c>
      <c r="AS408" s="133">
        <v>0</v>
      </c>
      <c r="AT408" s="133">
        <v>0</v>
      </c>
      <c r="AU408" s="133">
        <v>0</v>
      </c>
      <c r="AV408" s="132">
        <v>0</v>
      </c>
      <c r="AW408" s="133">
        <v>0</v>
      </c>
      <c r="AX408" s="132">
        <v>10.98</v>
      </c>
      <c r="AY408" s="132">
        <v>0</v>
      </c>
      <c r="AZ408" s="132">
        <v>1</v>
      </c>
      <c r="BA408" s="132">
        <v>10.56</v>
      </c>
      <c r="BB408" s="132">
        <v>0</v>
      </c>
      <c r="BC408" s="132">
        <v>2.9</v>
      </c>
      <c r="BD408" s="135">
        <v>4.82</v>
      </c>
      <c r="BE408" s="135">
        <v>3.05</v>
      </c>
      <c r="BF408" s="135">
        <v>3.05</v>
      </c>
      <c r="BG408" s="135">
        <v>0</v>
      </c>
      <c r="BH408" s="135">
        <v>0</v>
      </c>
      <c r="BI408" s="135">
        <v>0</v>
      </c>
      <c r="BJ408" s="135">
        <v>1.76</v>
      </c>
      <c r="BK408" s="135">
        <v>0</v>
      </c>
      <c r="BL408" s="135">
        <v>0</v>
      </c>
      <c r="BM408" s="135">
        <v>0</v>
      </c>
      <c r="BN408" s="135">
        <v>0</v>
      </c>
      <c r="BO408" s="135">
        <v>0</v>
      </c>
      <c r="BP408" s="135">
        <v>0</v>
      </c>
      <c r="BQ408" s="135">
        <v>0</v>
      </c>
      <c r="BR408" s="135">
        <v>79</v>
      </c>
      <c r="BS408" s="125">
        <f t="shared" si="64"/>
        <v>215.47</v>
      </c>
    </row>
    <row r="409" spans="1:71" ht="17.25" customHeight="1">
      <c r="A409" s="123" t="s">
        <v>564</v>
      </c>
      <c r="B409" s="123" t="s">
        <v>146</v>
      </c>
      <c r="C409" s="123" t="s">
        <v>153</v>
      </c>
      <c r="D409" s="124" t="s">
        <v>565</v>
      </c>
      <c r="E409" s="135">
        <v>0</v>
      </c>
      <c r="F409" s="135">
        <v>0</v>
      </c>
      <c r="G409" s="135">
        <v>0</v>
      </c>
      <c r="H409" s="135">
        <v>0</v>
      </c>
      <c r="I409" s="135">
        <v>0</v>
      </c>
      <c r="J409" s="135">
        <v>0</v>
      </c>
      <c r="K409" s="135">
        <v>0</v>
      </c>
      <c r="L409" s="135">
        <v>0</v>
      </c>
      <c r="M409" s="135">
        <v>0</v>
      </c>
      <c r="N409" s="135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35">
        <v>0</v>
      </c>
      <c r="V409" s="135">
        <v>0</v>
      </c>
      <c r="W409" s="135">
        <v>0</v>
      </c>
      <c r="X409" s="123" t="s">
        <v>564</v>
      </c>
      <c r="Y409" s="123" t="s">
        <v>146</v>
      </c>
      <c r="Z409" s="123" t="s">
        <v>153</v>
      </c>
      <c r="AA409" s="124" t="s">
        <v>565</v>
      </c>
      <c r="AB409" s="135">
        <v>0</v>
      </c>
      <c r="AC409" s="136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>
        <v>0</v>
      </c>
      <c r="BE409" s="135">
        <v>0</v>
      </c>
      <c r="BF409" s="135">
        <v>0</v>
      </c>
      <c r="BG409" s="135">
        <v>0</v>
      </c>
      <c r="BH409" s="135">
        <v>0</v>
      </c>
      <c r="BI409" s="135">
        <v>0</v>
      </c>
      <c r="BJ409" s="135">
        <v>0</v>
      </c>
      <c r="BK409" s="135">
        <v>0</v>
      </c>
      <c r="BL409" s="135">
        <v>0</v>
      </c>
      <c r="BM409" s="135">
        <v>0</v>
      </c>
      <c r="BN409" s="135">
        <v>0</v>
      </c>
      <c r="BO409" s="135">
        <v>0</v>
      </c>
      <c r="BP409" s="135">
        <v>0</v>
      </c>
      <c r="BQ409" s="135">
        <v>0</v>
      </c>
      <c r="BR409" s="135">
        <v>121.3</v>
      </c>
      <c r="BS409" s="125">
        <f t="shared" si="64"/>
        <v>121.3</v>
      </c>
    </row>
    <row r="410" spans="1:71" ht="17.25" customHeight="1">
      <c r="A410" s="123"/>
      <c r="B410" s="123" t="s">
        <v>166</v>
      </c>
      <c r="C410" s="123"/>
      <c r="D410" s="124" t="s">
        <v>566</v>
      </c>
      <c r="E410" s="135">
        <v>0</v>
      </c>
      <c r="F410" s="135">
        <v>0</v>
      </c>
      <c r="G410" s="135">
        <v>0</v>
      </c>
      <c r="H410" s="135">
        <v>0</v>
      </c>
      <c r="I410" s="135">
        <v>0</v>
      </c>
      <c r="J410" s="135">
        <v>0</v>
      </c>
      <c r="K410" s="135">
        <v>0</v>
      </c>
      <c r="L410" s="135">
        <v>0</v>
      </c>
      <c r="M410" s="135">
        <v>0</v>
      </c>
      <c r="N410" s="135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5">
        <v>0</v>
      </c>
      <c r="V410" s="135">
        <v>0</v>
      </c>
      <c r="W410" s="135">
        <v>0</v>
      </c>
      <c r="X410" s="123"/>
      <c r="Y410" s="123" t="s">
        <v>166</v>
      </c>
      <c r="Z410" s="123"/>
      <c r="AA410" s="124" t="s">
        <v>566</v>
      </c>
      <c r="AB410" s="135">
        <v>0</v>
      </c>
      <c r="AC410" s="136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>
        <v>0</v>
      </c>
      <c r="BE410" s="135">
        <v>0</v>
      </c>
      <c r="BF410" s="135">
        <v>0</v>
      </c>
      <c r="BG410" s="135">
        <v>0</v>
      </c>
      <c r="BH410" s="135">
        <v>0</v>
      </c>
      <c r="BI410" s="135">
        <v>0</v>
      </c>
      <c r="BJ410" s="135">
        <v>0</v>
      </c>
      <c r="BK410" s="135">
        <v>0</v>
      </c>
      <c r="BL410" s="135">
        <v>0</v>
      </c>
      <c r="BM410" s="135">
        <v>0</v>
      </c>
      <c r="BN410" s="135">
        <v>0</v>
      </c>
      <c r="BO410" s="135">
        <v>0</v>
      </c>
      <c r="BP410" s="135">
        <v>0</v>
      </c>
      <c r="BQ410" s="135">
        <v>0</v>
      </c>
      <c r="BR410" s="135">
        <v>0</v>
      </c>
      <c r="BS410" s="125">
        <f t="shared" si="64"/>
        <v>0</v>
      </c>
    </row>
    <row r="411" spans="1:71" ht="17.25" customHeight="1">
      <c r="A411" s="123" t="s">
        <v>564</v>
      </c>
      <c r="B411" s="123" t="s">
        <v>168</v>
      </c>
      <c r="C411" s="123" t="s">
        <v>153</v>
      </c>
      <c r="D411" s="124" t="s">
        <v>567</v>
      </c>
      <c r="E411" s="135">
        <v>0</v>
      </c>
      <c r="F411" s="135">
        <v>0</v>
      </c>
      <c r="G411" s="135">
        <v>0</v>
      </c>
      <c r="H411" s="135">
        <v>0</v>
      </c>
      <c r="I411" s="135">
        <v>0</v>
      </c>
      <c r="J411" s="135">
        <v>0</v>
      </c>
      <c r="K411" s="135">
        <v>0</v>
      </c>
      <c r="L411" s="135">
        <v>0</v>
      </c>
      <c r="M411" s="135">
        <v>0</v>
      </c>
      <c r="N411" s="135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5">
        <v>0</v>
      </c>
      <c r="V411" s="135">
        <v>0</v>
      </c>
      <c r="W411" s="135">
        <v>0</v>
      </c>
      <c r="X411" s="123" t="s">
        <v>564</v>
      </c>
      <c r="Y411" s="123" t="s">
        <v>168</v>
      </c>
      <c r="Z411" s="123" t="s">
        <v>153</v>
      </c>
      <c r="AA411" s="124" t="s">
        <v>567</v>
      </c>
      <c r="AB411" s="135">
        <v>0</v>
      </c>
      <c r="AC411" s="136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>
        <v>0</v>
      </c>
      <c r="BE411" s="135">
        <v>0</v>
      </c>
      <c r="BF411" s="135">
        <v>0</v>
      </c>
      <c r="BG411" s="135">
        <v>0</v>
      </c>
      <c r="BH411" s="135">
        <v>0</v>
      </c>
      <c r="BI411" s="135">
        <v>0</v>
      </c>
      <c r="BJ411" s="135">
        <v>0</v>
      </c>
      <c r="BK411" s="135">
        <v>0</v>
      </c>
      <c r="BL411" s="135">
        <v>0</v>
      </c>
      <c r="BM411" s="135">
        <v>0</v>
      </c>
      <c r="BN411" s="135">
        <v>0</v>
      </c>
      <c r="BO411" s="135">
        <v>0</v>
      </c>
      <c r="BP411" s="135">
        <v>0</v>
      </c>
      <c r="BQ411" s="135">
        <v>0</v>
      </c>
      <c r="BR411" s="135">
        <v>0</v>
      </c>
      <c r="BS411" s="125">
        <f t="shared" si="64"/>
        <v>0</v>
      </c>
    </row>
    <row r="412" spans="1:71" ht="17.25" customHeight="1">
      <c r="A412" s="123"/>
      <c r="B412" s="123" t="s">
        <v>153</v>
      </c>
      <c r="C412" s="123"/>
      <c r="D412" s="124" t="s">
        <v>568</v>
      </c>
      <c r="E412" s="135">
        <v>0</v>
      </c>
      <c r="F412" s="135">
        <v>0</v>
      </c>
      <c r="G412" s="135">
        <v>0</v>
      </c>
      <c r="H412" s="135">
        <v>0</v>
      </c>
      <c r="I412" s="135">
        <v>0</v>
      </c>
      <c r="J412" s="135">
        <v>0</v>
      </c>
      <c r="K412" s="135">
        <v>0</v>
      </c>
      <c r="L412" s="135">
        <v>0</v>
      </c>
      <c r="M412" s="135">
        <v>0</v>
      </c>
      <c r="N412" s="135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35">
        <v>0</v>
      </c>
      <c r="V412" s="135">
        <v>0</v>
      </c>
      <c r="W412" s="135">
        <v>0</v>
      </c>
      <c r="X412" s="123"/>
      <c r="Y412" s="123" t="s">
        <v>153</v>
      </c>
      <c r="Z412" s="123"/>
      <c r="AA412" s="124" t="s">
        <v>568</v>
      </c>
      <c r="AB412" s="135">
        <v>0</v>
      </c>
      <c r="AC412" s="136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>
        <v>0</v>
      </c>
      <c r="BE412" s="135">
        <v>0</v>
      </c>
      <c r="BF412" s="135">
        <v>0</v>
      </c>
      <c r="BG412" s="135">
        <v>0</v>
      </c>
      <c r="BH412" s="135">
        <v>0</v>
      </c>
      <c r="BI412" s="135">
        <v>0</v>
      </c>
      <c r="BJ412" s="135">
        <v>0</v>
      </c>
      <c r="BK412" s="135">
        <v>0</v>
      </c>
      <c r="BL412" s="135">
        <v>0</v>
      </c>
      <c r="BM412" s="135">
        <v>0</v>
      </c>
      <c r="BN412" s="135">
        <v>0</v>
      </c>
      <c r="BO412" s="135">
        <v>0</v>
      </c>
      <c r="BP412" s="135">
        <v>0</v>
      </c>
      <c r="BQ412" s="135">
        <v>0</v>
      </c>
      <c r="BR412" s="135">
        <v>0</v>
      </c>
      <c r="BS412" s="125">
        <f t="shared" si="64"/>
        <v>0</v>
      </c>
    </row>
    <row r="413" spans="1:71" ht="17.25" customHeight="1">
      <c r="A413" s="123" t="s">
        <v>564</v>
      </c>
      <c r="B413" s="123" t="s">
        <v>259</v>
      </c>
      <c r="C413" s="123" t="s">
        <v>153</v>
      </c>
      <c r="D413" s="124" t="s">
        <v>569</v>
      </c>
      <c r="E413" s="135">
        <v>0</v>
      </c>
      <c r="F413" s="135">
        <v>0</v>
      </c>
      <c r="G413" s="135">
        <v>0</v>
      </c>
      <c r="H413" s="135">
        <v>0</v>
      </c>
      <c r="I413" s="135">
        <v>0</v>
      </c>
      <c r="J413" s="135">
        <v>0</v>
      </c>
      <c r="K413" s="135">
        <v>0</v>
      </c>
      <c r="L413" s="135">
        <v>0</v>
      </c>
      <c r="M413" s="135">
        <v>0</v>
      </c>
      <c r="N413" s="135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5">
        <v>0</v>
      </c>
      <c r="V413" s="135">
        <v>0</v>
      </c>
      <c r="W413" s="135">
        <v>0</v>
      </c>
      <c r="X413" s="123" t="s">
        <v>564</v>
      </c>
      <c r="Y413" s="123" t="s">
        <v>259</v>
      </c>
      <c r="Z413" s="123" t="s">
        <v>153</v>
      </c>
      <c r="AA413" s="124" t="s">
        <v>569</v>
      </c>
      <c r="AB413" s="135">
        <v>0</v>
      </c>
      <c r="AC413" s="136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>
        <v>0</v>
      </c>
      <c r="BE413" s="135">
        <v>0</v>
      </c>
      <c r="BF413" s="135">
        <v>0</v>
      </c>
      <c r="BG413" s="135">
        <v>0</v>
      </c>
      <c r="BH413" s="135">
        <v>0</v>
      </c>
      <c r="BI413" s="135">
        <v>0</v>
      </c>
      <c r="BJ413" s="135">
        <v>0</v>
      </c>
      <c r="BK413" s="135">
        <v>0</v>
      </c>
      <c r="BL413" s="135">
        <v>0</v>
      </c>
      <c r="BM413" s="135">
        <v>0</v>
      </c>
      <c r="BN413" s="135">
        <v>0</v>
      </c>
      <c r="BO413" s="135">
        <v>0</v>
      </c>
      <c r="BP413" s="135">
        <v>0</v>
      </c>
      <c r="BQ413" s="135">
        <v>0</v>
      </c>
      <c r="BR413" s="135">
        <v>0</v>
      </c>
      <c r="BS413" s="125">
        <f t="shared" si="64"/>
        <v>0</v>
      </c>
    </row>
    <row r="414" spans="1:71" ht="17.25" customHeight="1">
      <c r="A414" s="123" t="s">
        <v>570</v>
      </c>
      <c r="B414" s="123"/>
      <c r="C414" s="123"/>
      <c r="D414" s="124" t="s">
        <v>571</v>
      </c>
      <c r="E414" s="135">
        <v>0</v>
      </c>
      <c r="F414" s="135">
        <v>0</v>
      </c>
      <c r="G414" s="135">
        <v>0</v>
      </c>
      <c r="H414" s="135">
        <v>0</v>
      </c>
      <c r="I414" s="135">
        <v>0</v>
      </c>
      <c r="J414" s="135">
        <v>0</v>
      </c>
      <c r="K414" s="135">
        <v>0</v>
      </c>
      <c r="L414" s="135">
        <v>0</v>
      </c>
      <c r="M414" s="135">
        <v>0</v>
      </c>
      <c r="N414" s="135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35">
        <v>0</v>
      </c>
      <c r="V414" s="135">
        <v>0</v>
      </c>
      <c r="W414" s="135">
        <v>0</v>
      </c>
      <c r="X414" s="123" t="s">
        <v>570</v>
      </c>
      <c r="Y414" s="123"/>
      <c r="Z414" s="123"/>
      <c r="AA414" s="124" t="s">
        <v>571</v>
      </c>
      <c r="AB414" s="135">
        <v>0</v>
      </c>
      <c r="AC414" s="136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>
        <v>0</v>
      </c>
      <c r="BE414" s="135">
        <v>0</v>
      </c>
      <c r="BF414" s="135">
        <v>0</v>
      </c>
      <c r="BG414" s="135">
        <v>0</v>
      </c>
      <c r="BH414" s="135">
        <v>0</v>
      </c>
      <c r="BI414" s="135">
        <v>0</v>
      </c>
      <c r="BJ414" s="135">
        <v>0</v>
      </c>
      <c r="BK414" s="135">
        <v>0</v>
      </c>
      <c r="BL414" s="135">
        <v>0</v>
      </c>
      <c r="BM414" s="135">
        <v>0</v>
      </c>
      <c r="BN414" s="135">
        <v>0</v>
      </c>
      <c r="BO414" s="135">
        <v>0</v>
      </c>
      <c r="BP414" s="135">
        <v>0</v>
      </c>
      <c r="BQ414" s="135">
        <v>0</v>
      </c>
      <c r="BR414" s="135">
        <v>0</v>
      </c>
      <c r="BS414" s="125">
        <f t="shared" si="64"/>
        <v>0</v>
      </c>
    </row>
    <row r="415" spans="1:71" ht="17.25" customHeight="1">
      <c r="A415" s="123"/>
      <c r="B415" s="123" t="s">
        <v>148</v>
      </c>
      <c r="C415" s="123"/>
      <c r="D415" s="124" t="s">
        <v>572</v>
      </c>
      <c r="E415" s="135">
        <v>0</v>
      </c>
      <c r="F415" s="135">
        <v>0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35">
        <v>0</v>
      </c>
      <c r="V415" s="135">
        <v>0</v>
      </c>
      <c r="W415" s="135">
        <v>0</v>
      </c>
      <c r="X415" s="123"/>
      <c r="Y415" s="123" t="s">
        <v>148</v>
      </c>
      <c r="Z415" s="123"/>
      <c r="AA415" s="124" t="s">
        <v>572</v>
      </c>
      <c r="AB415" s="135">
        <v>0</v>
      </c>
      <c r="AC415" s="136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>
        <v>0</v>
      </c>
      <c r="BE415" s="135">
        <v>0</v>
      </c>
      <c r="BF415" s="135">
        <v>0</v>
      </c>
      <c r="BG415" s="135">
        <v>0</v>
      </c>
      <c r="BH415" s="135">
        <v>0</v>
      </c>
      <c r="BI415" s="135">
        <v>0</v>
      </c>
      <c r="BJ415" s="135">
        <v>0</v>
      </c>
      <c r="BK415" s="135">
        <v>0</v>
      </c>
      <c r="BL415" s="135">
        <v>0</v>
      </c>
      <c r="BM415" s="135">
        <v>0</v>
      </c>
      <c r="BN415" s="135">
        <v>0</v>
      </c>
      <c r="BO415" s="135">
        <v>0</v>
      </c>
      <c r="BP415" s="135">
        <v>0</v>
      </c>
      <c r="BQ415" s="135">
        <v>0</v>
      </c>
      <c r="BR415" s="135">
        <v>0</v>
      </c>
      <c r="BS415" s="125">
        <f t="shared" si="64"/>
        <v>0</v>
      </c>
    </row>
    <row r="416" spans="1:71" ht="17.25" customHeight="1">
      <c r="A416" s="123" t="s">
        <v>573</v>
      </c>
      <c r="B416" s="123" t="s">
        <v>150</v>
      </c>
      <c r="C416" s="123" t="s">
        <v>153</v>
      </c>
      <c r="D416" s="124" t="s">
        <v>574</v>
      </c>
      <c r="E416" s="135">
        <v>0</v>
      </c>
      <c r="F416" s="135">
        <v>0</v>
      </c>
      <c r="G416" s="135">
        <v>0</v>
      </c>
      <c r="H416" s="135">
        <v>0</v>
      </c>
      <c r="I416" s="135">
        <v>0</v>
      </c>
      <c r="J416" s="135">
        <v>0</v>
      </c>
      <c r="K416" s="135">
        <v>0</v>
      </c>
      <c r="L416" s="135">
        <v>0</v>
      </c>
      <c r="M416" s="135">
        <v>0</v>
      </c>
      <c r="N416" s="135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35">
        <v>0</v>
      </c>
      <c r="V416" s="135">
        <v>0</v>
      </c>
      <c r="W416" s="135">
        <v>0</v>
      </c>
      <c r="X416" s="123" t="s">
        <v>573</v>
      </c>
      <c r="Y416" s="123" t="s">
        <v>150</v>
      </c>
      <c r="Z416" s="123" t="s">
        <v>153</v>
      </c>
      <c r="AA416" s="124" t="s">
        <v>574</v>
      </c>
      <c r="AB416" s="135">
        <v>0</v>
      </c>
      <c r="AC416" s="136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>
        <v>0</v>
      </c>
      <c r="BE416" s="135">
        <v>0</v>
      </c>
      <c r="BF416" s="135">
        <v>0</v>
      </c>
      <c r="BG416" s="135">
        <v>0</v>
      </c>
      <c r="BH416" s="135">
        <v>0</v>
      </c>
      <c r="BI416" s="135">
        <v>0</v>
      </c>
      <c r="BJ416" s="135">
        <v>0</v>
      </c>
      <c r="BK416" s="135">
        <v>0</v>
      </c>
      <c r="BL416" s="135">
        <v>0</v>
      </c>
      <c r="BM416" s="135">
        <v>0</v>
      </c>
      <c r="BN416" s="135">
        <v>0</v>
      </c>
      <c r="BO416" s="135">
        <v>0</v>
      </c>
      <c r="BP416" s="135">
        <v>0</v>
      </c>
      <c r="BQ416" s="135">
        <v>0</v>
      </c>
      <c r="BR416" s="135">
        <v>0</v>
      </c>
      <c r="BS416" s="125">
        <f t="shared" si="64"/>
        <v>0</v>
      </c>
    </row>
    <row r="417" spans="1:71" ht="17.25" customHeight="1">
      <c r="A417" s="123" t="s">
        <v>575</v>
      </c>
      <c r="B417" s="123"/>
      <c r="C417" s="123"/>
      <c r="D417" s="124" t="s">
        <v>576</v>
      </c>
      <c r="E417" s="135">
        <v>1957.82</v>
      </c>
      <c r="F417" s="135">
        <v>1200.05</v>
      </c>
      <c r="G417" s="135">
        <v>722.97</v>
      </c>
      <c r="H417" s="135">
        <v>333.36</v>
      </c>
      <c r="I417" s="135">
        <v>310.95</v>
      </c>
      <c r="J417" s="135">
        <v>22.41</v>
      </c>
      <c r="K417" s="135">
        <v>0</v>
      </c>
      <c r="L417" s="135">
        <v>0</v>
      </c>
      <c r="M417" s="135">
        <v>60.25</v>
      </c>
      <c r="N417" s="135">
        <v>0</v>
      </c>
      <c r="O417" s="135">
        <v>83.48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0</v>
      </c>
      <c r="X417" s="123" t="s">
        <v>575</v>
      </c>
      <c r="Y417" s="123"/>
      <c r="Z417" s="123"/>
      <c r="AA417" s="124" t="s">
        <v>576</v>
      </c>
      <c r="AB417" s="135">
        <v>755.16</v>
      </c>
      <c r="AC417" s="136">
        <f>AC418+AC427</f>
        <v>166.4</v>
      </c>
      <c r="AD417" s="136">
        <f t="shared" ref="AD417:BC417" si="69">AD418+AD427</f>
        <v>35.5</v>
      </c>
      <c r="AE417" s="136">
        <f t="shared" si="69"/>
        <v>0</v>
      </c>
      <c r="AF417" s="136">
        <f t="shared" si="69"/>
        <v>0</v>
      </c>
      <c r="AG417" s="136">
        <f t="shared" si="69"/>
        <v>9.5</v>
      </c>
      <c r="AH417" s="136">
        <f t="shared" si="69"/>
        <v>0</v>
      </c>
      <c r="AI417" s="136">
        <f t="shared" si="69"/>
        <v>6</v>
      </c>
      <c r="AJ417" s="136">
        <f t="shared" si="69"/>
        <v>0</v>
      </c>
      <c r="AK417" s="136">
        <f t="shared" si="69"/>
        <v>22.28</v>
      </c>
      <c r="AL417" s="136">
        <f t="shared" si="69"/>
        <v>195.7</v>
      </c>
      <c r="AM417" s="136">
        <f t="shared" si="69"/>
        <v>0</v>
      </c>
      <c r="AN417" s="136">
        <f t="shared" si="69"/>
        <v>0</v>
      </c>
      <c r="AO417" s="136">
        <f t="shared" si="69"/>
        <v>0</v>
      </c>
      <c r="AP417" s="136">
        <f t="shared" si="69"/>
        <v>4.9000000000000004</v>
      </c>
      <c r="AQ417" s="136">
        <f t="shared" si="69"/>
        <v>4.9000000000000004</v>
      </c>
      <c r="AR417" s="136">
        <f t="shared" si="69"/>
        <v>5.58</v>
      </c>
      <c r="AS417" s="136">
        <f t="shared" si="69"/>
        <v>5</v>
      </c>
      <c r="AT417" s="136">
        <f t="shared" si="69"/>
        <v>0</v>
      </c>
      <c r="AU417" s="136">
        <f t="shared" si="69"/>
        <v>0</v>
      </c>
      <c r="AV417" s="136">
        <f t="shared" si="69"/>
        <v>15</v>
      </c>
      <c r="AW417" s="136">
        <f t="shared" si="69"/>
        <v>10</v>
      </c>
      <c r="AX417" s="136">
        <f t="shared" si="69"/>
        <v>16.920000000000002</v>
      </c>
      <c r="AY417" s="136">
        <f t="shared" si="69"/>
        <v>0</v>
      </c>
      <c r="AZ417" s="136">
        <f t="shared" si="69"/>
        <v>34.880000000000003</v>
      </c>
      <c r="BA417" s="136">
        <f t="shared" si="69"/>
        <v>112.06</v>
      </c>
      <c r="BB417" s="136">
        <f t="shared" si="69"/>
        <v>0</v>
      </c>
      <c r="BC417" s="136">
        <f t="shared" si="69"/>
        <v>110.54</v>
      </c>
      <c r="BD417" s="135">
        <v>2.61</v>
      </c>
      <c r="BE417" s="135">
        <v>0</v>
      </c>
      <c r="BF417" s="135">
        <v>0</v>
      </c>
      <c r="BG417" s="135">
        <v>0</v>
      </c>
      <c r="BH417" s="135">
        <v>0</v>
      </c>
      <c r="BI417" s="135">
        <v>0</v>
      </c>
      <c r="BJ417" s="135">
        <v>2.61</v>
      </c>
      <c r="BK417" s="135">
        <v>0</v>
      </c>
      <c r="BL417" s="135">
        <v>0</v>
      </c>
      <c r="BM417" s="135">
        <v>0</v>
      </c>
      <c r="BN417" s="135">
        <v>0</v>
      </c>
      <c r="BO417" s="135">
        <v>0</v>
      </c>
      <c r="BP417" s="135">
        <v>0</v>
      </c>
      <c r="BQ417" s="135">
        <v>0</v>
      </c>
      <c r="BR417" s="135">
        <v>323</v>
      </c>
      <c r="BS417" s="125">
        <f t="shared" si="64"/>
        <v>2280.8200000000002</v>
      </c>
    </row>
    <row r="418" spans="1:71" ht="17.25" customHeight="1">
      <c r="A418" s="123"/>
      <c r="B418" s="123" t="s">
        <v>137</v>
      </c>
      <c r="C418" s="123"/>
      <c r="D418" s="124" t="s">
        <v>577</v>
      </c>
      <c r="E418" s="135">
        <v>1957.82</v>
      </c>
      <c r="F418" s="135">
        <v>1200.05</v>
      </c>
      <c r="G418" s="135">
        <v>722.97</v>
      </c>
      <c r="H418" s="135">
        <v>333.36</v>
      </c>
      <c r="I418" s="135">
        <v>310.95</v>
      </c>
      <c r="J418" s="135">
        <v>22.41</v>
      </c>
      <c r="K418" s="135">
        <v>0</v>
      </c>
      <c r="L418" s="135">
        <v>0</v>
      </c>
      <c r="M418" s="135">
        <v>60.25</v>
      </c>
      <c r="N418" s="135">
        <v>0</v>
      </c>
      <c r="O418" s="135">
        <v>83.48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35">
        <v>0</v>
      </c>
      <c r="V418" s="135">
        <v>0</v>
      </c>
      <c r="W418" s="135">
        <v>0</v>
      </c>
      <c r="X418" s="123"/>
      <c r="Y418" s="123" t="s">
        <v>137</v>
      </c>
      <c r="Z418" s="123"/>
      <c r="AA418" s="124" t="s">
        <v>577</v>
      </c>
      <c r="AB418" s="135">
        <v>755.16</v>
      </c>
      <c r="AC418" s="136">
        <f>SUM(AC419:AC426)</f>
        <v>166.4</v>
      </c>
      <c r="AD418" s="136">
        <f t="shared" ref="AD418:BC418" si="70">SUM(AD419:AD426)</f>
        <v>35.5</v>
      </c>
      <c r="AE418" s="136">
        <f t="shared" si="70"/>
        <v>0</v>
      </c>
      <c r="AF418" s="136">
        <f t="shared" si="70"/>
        <v>0</v>
      </c>
      <c r="AG418" s="136">
        <f t="shared" si="70"/>
        <v>9.5</v>
      </c>
      <c r="AH418" s="136">
        <f t="shared" si="70"/>
        <v>0</v>
      </c>
      <c r="AI418" s="136">
        <f t="shared" si="70"/>
        <v>6</v>
      </c>
      <c r="AJ418" s="136">
        <f t="shared" si="70"/>
        <v>0</v>
      </c>
      <c r="AK418" s="136">
        <f t="shared" si="70"/>
        <v>22.28</v>
      </c>
      <c r="AL418" s="136">
        <f t="shared" si="70"/>
        <v>195.7</v>
      </c>
      <c r="AM418" s="136">
        <f t="shared" si="70"/>
        <v>0</v>
      </c>
      <c r="AN418" s="136">
        <f t="shared" si="70"/>
        <v>0</v>
      </c>
      <c r="AO418" s="136">
        <f t="shared" si="70"/>
        <v>0</v>
      </c>
      <c r="AP418" s="136">
        <f t="shared" si="70"/>
        <v>4.9000000000000004</v>
      </c>
      <c r="AQ418" s="136">
        <f t="shared" si="70"/>
        <v>4.9000000000000004</v>
      </c>
      <c r="AR418" s="136">
        <f t="shared" si="70"/>
        <v>5.58</v>
      </c>
      <c r="AS418" s="136">
        <f t="shared" si="70"/>
        <v>5</v>
      </c>
      <c r="AT418" s="136">
        <f t="shared" si="70"/>
        <v>0</v>
      </c>
      <c r="AU418" s="136">
        <f t="shared" si="70"/>
        <v>0</v>
      </c>
      <c r="AV418" s="136">
        <f t="shared" si="70"/>
        <v>15</v>
      </c>
      <c r="AW418" s="136">
        <f t="shared" si="70"/>
        <v>10</v>
      </c>
      <c r="AX418" s="136">
        <f t="shared" si="70"/>
        <v>16.920000000000002</v>
      </c>
      <c r="AY418" s="136">
        <f t="shared" si="70"/>
        <v>0</v>
      </c>
      <c r="AZ418" s="136">
        <f t="shared" si="70"/>
        <v>34.880000000000003</v>
      </c>
      <c r="BA418" s="136">
        <f t="shared" si="70"/>
        <v>112.06</v>
      </c>
      <c r="BB418" s="136">
        <f t="shared" si="70"/>
        <v>0</v>
      </c>
      <c r="BC418" s="136">
        <f t="shared" si="70"/>
        <v>110.54</v>
      </c>
      <c r="BD418" s="135">
        <v>2.61</v>
      </c>
      <c r="BE418" s="135">
        <v>0</v>
      </c>
      <c r="BF418" s="135">
        <v>0</v>
      </c>
      <c r="BG418" s="135">
        <v>0</v>
      </c>
      <c r="BH418" s="135">
        <v>0</v>
      </c>
      <c r="BI418" s="135">
        <v>0</v>
      </c>
      <c r="BJ418" s="135">
        <v>2.61</v>
      </c>
      <c r="BK418" s="135">
        <v>0</v>
      </c>
      <c r="BL418" s="135">
        <v>0</v>
      </c>
      <c r="BM418" s="135">
        <v>0</v>
      </c>
      <c r="BN418" s="135">
        <v>0</v>
      </c>
      <c r="BO418" s="135">
        <v>0</v>
      </c>
      <c r="BP418" s="135">
        <v>0</v>
      </c>
      <c r="BQ418" s="135">
        <v>0</v>
      </c>
      <c r="BR418" s="135">
        <v>207</v>
      </c>
      <c r="BS418" s="125">
        <f t="shared" si="64"/>
        <v>2164.8200000000002</v>
      </c>
    </row>
    <row r="419" spans="1:71" ht="17.25" customHeight="1">
      <c r="A419" s="123" t="s">
        <v>578</v>
      </c>
      <c r="B419" s="123" t="s">
        <v>140</v>
      </c>
      <c r="C419" s="123" t="s">
        <v>137</v>
      </c>
      <c r="D419" s="124" t="s">
        <v>141</v>
      </c>
      <c r="E419" s="135">
        <v>1499.97</v>
      </c>
      <c r="F419" s="135">
        <v>931.01</v>
      </c>
      <c r="G419" s="135">
        <v>551.66999999999996</v>
      </c>
      <c r="H419" s="135">
        <v>333.36</v>
      </c>
      <c r="I419" s="135">
        <v>310.95</v>
      </c>
      <c r="J419" s="135">
        <v>22.41</v>
      </c>
      <c r="K419" s="135">
        <v>0</v>
      </c>
      <c r="L419" s="135">
        <v>0</v>
      </c>
      <c r="M419" s="135">
        <v>45.97</v>
      </c>
      <c r="N419" s="135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35">
        <v>0</v>
      </c>
      <c r="V419" s="135">
        <v>0</v>
      </c>
      <c r="W419" s="135">
        <v>0</v>
      </c>
      <c r="X419" s="123" t="s">
        <v>578</v>
      </c>
      <c r="Y419" s="123" t="s">
        <v>140</v>
      </c>
      <c r="Z419" s="123" t="s">
        <v>137</v>
      </c>
      <c r="AA419" s="124" t="s">
        <v>141</v>
      </c>
      <c r="AB419" s="135">
        <v>566.36</v>
      </c>
      <c r="AC419" s="131">
        <v>130</v>
      </c>
      <c r="AD419" s="132">
        <v>25</v>
      </c>
      <c r="AE419" s="133">
        <v>0</v>
      </c>
      <c r="AF419" s="133">
        <v>0</v>
      </c>
      <c r="AG419" s="132">
        <v>7.5</v>
      </c>
      <c r="AH419" s="132">
        <v>0</v>
      </c>
      <c r="AI419" s="132">
        <v>5</v>
      </c>
      <c r="AJ419" s="132">
        <v>0</v>
      </c>
      <c r="AK419" s="132">
        <v>22.28</v>
      </c>
      <c r="AL419" s="132">
        <v>155</v>
      </c>
      <c r="AM419" s="133">
        <v>0</v>
      </c>
      <c r="AN419" s="132">
        <v>0</v>
      </c>
      <c r="AO419" s="132">
        <v>0</v>
      </c>
      <c r="AP419" s="132">
        <v>0</v>
      </c>
      <c r="AQ419" s="132">
        <v>0</v>
      </c>
      <c r="AR419" s="132">
        <v>0</v>
      </c>
      <c r="AS419" s="133">
        <v>0</v>
      </c>
      <c r="AT419" s="133">
        <v>0</v>
      </c>
      <c r="AU419" s="133">
        <v>0</v>
      </c>
      <c r="AV419" s="132">
        <v>0</v>
      </c>
      <c r="AW419" s="133">
        <v>0</v>
      </c>
      <c r="AX419" s="132">
        <v>0</v>
      </c>
      <c r="AY419" s="132">
        <v>0</v>
      </c>
      <c r="AZ419" s="132">
        <v>34.880000000000003</v>
      </c>
      <c r="BA419" s="132">
        <v>91.58</v>
      </c>
      <c r="BB419" s="132">
        <v>0</v>
      </c>
      <c r="BC419" s="132">
        <v>95.12</v>
      </c>
      <c r="BD419" s="135">
        <v>2.61</v>
      </c>
      <c r="BE419" s="135">
        <v>0</v>
      </c>
      <c r="BF419" s="135">
        <v>0</v>
      </c>
      <c r="BG419" s="135">
        <v>0</v>
      </c>
      <c r="BH419" s="135">
        <v>0</v>
      </c>
      <c r="BI419" s="135">
        <v>0</v>
      </c>
      <c r="BJ419" s="135">
        <v>2.61</v>
      </c>
      <c r="BK419" s="135">
        <v>0</v>
      </c>
      <c r="BL419" s="135">
        <v>0</v>
      </c>
      <c r="BM419" s="135">
        <v>0</v>
      </c>
      <c r="BN419" s="135">
        <v>0</v>
      </c>
      <c r="BO419" s="135">
        <v>0</v>
      </c>
      <c r="BP419" s="135">
        <v>0</v>
      </c>
      <c r="BQ419" s="135">
        <v>0</v>
      </c>
      <c r="BR419" s="135">
        <v>56</v>
      </c>
      <c r="BS419" s="125">
        <f t="shared" si="64"/>
        <v>1555.97</v>
      </c>
    </row>
    <row r="420" spans="1:71" ht="17.25" customHeight="1">
      <c r="A420" s="123" t="s">
        <v>578</v>
      </c>
      <c r="B420" s="123" t="s">
        <v>140</v>
      </c>
      <c r="C420" s="123" t="s">
        <v>166</v>
      </c>
      <c r="D420" s="124" t="s">
        <v>579</v>
      </c>
      <c r="E420" s="135">
        <v>0</v>
      </c>
      <c r="F420" s="135">
        <v>0</v>
      </c>
      <c r="G420" s="135">
        <v>0</v>
      </c>
      <c r="H420" s="135">
        <v>0</v>
      </c>
      <c r="I420" s="135">
        <v>0</v>
      </c>
      <c r="J420" s="135">
        <v>0</v>
      </c>
      <c r="K420" s="135">
        <v>0</v>
      </c>
      <c r="L420" s="135">
        <v>0</v>
      </c>
      <c r="M420" s="135">
        <v>0</v>
      </c>
      <c r="N420" s="135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35">
        <v>0</v>
      </c>
      <c r="V420" s="135">
        <v>0</v>
      </c>
      <c r="W420" s="135">
        <v>0</v>
      </c>
      <c r="X420" s="123" t="s">
        <v>578</v>
      </c>
      <c r="Y420" s="123" t="s">
        <v>140</v>
      </c>
      <c r="Z420" s="123" t="s">
        <v>166</v>
      </c>
      <c r="AA420" s="124" t="s">
        <v>579</v>
      </c>
      <c r="AB420" s="135">
        <v>0</v>
      </c>
      <c r="AC420" s="136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>
        <v>0</v>
      </c>
      <c r="BE420" s="135">
        <v>0</v>
      </c>
      <c r="BF420" s="135">
        <v>0</v>
      </c>
      <c r="BG420" s="135">
        <v>0</v>
      </c>
      <c r="BH420" s="135">
        <v>0</v>
      </c>
      <c r="BI420" s="135">
        <v>0</v>
      </c>
      <c r="BJ420" s="135">
        <v>0</v>
      </c>
      <c r="BK420" s="135">
        <v>0</v>
      </c>
      <c r="BL420" s="135">
        <v>0</v>
      </c>
      <c r="BM420" s="135">
        <v>0</v>
      </c>
      <c r="BN420" s="135">
        <v>0</v>
      </c>
      <c r="BO420" s="135">
        <v>0</v>
      </c>
      <c r="BP420" s="135">
        <v>0</v>
      </c>
      <c r="BQ420" s="135">
        <v>0</v>
      </c>
      <c r="BR420" s="135">
        <v>0</v>
      </c>
      <c r="BS420" s="125">
        <f t="shared" si="64"/>
        <v>0</v>
      </c>
    </row>
    <row r="421" spans="1:71" ht="17.25" customHeight="1">
      <c r="A421" s="123" t="s">
        <v>578</v>
      </c>
      <c r="B421" s="123" t="s">
        <v>140</v>
      </c>
      <c r="C421" s="123" t="s">
        <v>302</v>
      </c>
      <c r="D421" s="124" t="s">
        <v>580</v>
      </c>
      <c r="E421" s="135">
        <v>0</v>
      </c>
      <c r="F421" s="135">
        <v>0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35">
        <v>0</v>
      </c>
      <c r="V421" s="135">
        <v>0</v>
      </c>
      <c r="W421" s="135">
        <v>0</v>
      </c>
      <c r="X421" s="123" t="s">
        <v>578</v>
      </c>
      <c r="Y421" s="123" t="s">
        <v>140</v>
      </c>
      <c r="Z421" s="123" t="s">
        <v>302</v>
      </c>
      <c r="AA421" s="124" t="s">
        <v>580</v>
      </c>
      <c r="AB421" s="135">
        <v>0</v>
      </c>
      <c r="AC421" s="136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>
        <v>0</v>
      </c>
      <c r="BE421" s="135">
        <v>0</v>
      </c>
      <c r="BF421" s="135">
        <v>0</v>
      </c>
      <c r="BG421" s="135">
        <v>0</v>
      </c>
      <c r="BH421" s="135">
        <v>0</v>
      </c>
      <c r="BI421" s="135">
        <v>0</v>
      </c>
      <c r="BJ421" s="135">
        <v>0</v>
      </c>
      <c r="BK421" s="135">
        <v>0</v>
      </c>
      <c r="BL421" s="135">
        <v>0</v>
      </c>
      <c r="BM421" s="135">
        <v>0</v>
      </c>
      <c r="BN421" s="135">
        <v>0</v>
      </c>
      <c r="BO421" s="135">
        <v>0</v>
      </c>
      <c r="BP421" s="135">
        <v>0</v>
      </c>
      <c r="BQ421" s="135">
        <v>0</v>
      </c>
      <c r="BR421" s="135">
        <v>0</v>
      </c>
      <c r="BS421" s="125">
        <f t="shared" si="64"/>
        <v>0</v>
      </c>
    </row>
    <row r="422" spans="1:71" ht="17.25" customHeight="1">
      <c r="A422" s="123" t="s">
        <v>578</v>
      </c>
      <c r="B422" s="123" t="s">
        <v>140</v>
      </c>
      <c r="C422" s="123" t="s">
        <v>235</v>
      </c>
      <c r="D422" s="124" t="s">
        <v>581</v>
      </c>
      <c r="E422" s="135">
        <v>35.58</v>
      </c>
      <c r="F422" s="135">
        <v>30.7</v>
      </c>
      <c r="G422" s="135">
        <v>19.62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1.63</v>
      </c>
      <c r="N422" s="135">
        <v>0</v>
      </c>
      <c r="O422" s="135">
        <v>9.4499999999999993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5">
        <v>0</v>
      </c>
      <c r="V422" s="135">
        <v>0</v>
      </c>
      <c r="W422" s="135">
        <v>0</v>
      </c>
      <c r="X422" s="123" t="s">
        <v>578</v>
      </c>
      <c r="Y422" s="123" t="s">
        <v>140</v>
      </c>
      <c r="Z422" s="123" t="s">
        <v>235</v>
      </c>
      <c r="AA422" s="124" t="s">
        <v>581</v>
      </c>
      <c r="AB422" s="135">
        <v>4.88</v>
      </c>
      <c r="AC422" s="131">
        <v>0.68</v>
      </c>
      <c r="AD422" s="132">
        <v>0</v>
      </c>
      <c r="AE422" s="133">
        <v>0</v>
      </c>
      <c r="AF422" s="133">
        <v>0</v>
      </c>
      <c r="AG422" s="132">
        <v>0</v>
      </c>
      <c r="AH422" s="132">
        <v>0</v>
      </c>
      <c r="AI422" s="132">
        <v>0</v>
      </c>
      <c r="AJ422" s="132">
        <v>0</v>
      </c>
      <c r="AK422" s="132">
        <v>0</v>
      </c>
      <c r="AL422" s="132">
        <v>0.4</v>
      </c>
      <c r="AM422" s="133">
        <v>0</v>
      </c>
      <c r="AN422" s="132">
        <v>0</v>
      </c>
      <c r="AO422" s="132">
        <v>0</v>
      </c>
      <c r="AP422" s="132">
        <v>0</v>
      </c>
      <c r="AQ422" s="132">
        <v>0</v>
      </c>
      <c r="AR422" s="132">
        <v>0.57999999999999996</v>
      </c>
      <c r="AS422" s="133">
        <v>0</v>
      </c>
      <c r="AT422" s="133">
        <v>0</v>
      </c>
      <c r="AU422" s="133">
        <v>0</v>
      </c>
      <c r="AV422" s="132">
        <v>0</v>
      </c>
      <c r="AW422" s="133">
        <v>0</v>
      </c>
      <c r="AX422" s="132">
        <v>1.5</v>
      </c>
      <c r="AY422" s="132">
        <v>0</v>
      </c>
      <c r="AZ422" s="132">
        <v>0</v>
      </c>
      <c r="BA422" s="132">
        <v>0.2</v>
      </c>
      <c r="BB422" s="132">
        <v>0</v>
      </c>
      <c r="BC422" s="132">
        <v>1.52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>
        <v>0</v>
      </c>
      <c r="BJ422" s="135">
        <v>0</v>
      </c>
      <c r="BK422" s="135">
        <v>0</v>
      </c>
      <c r="BL422" s="135">
        <v>0</v>
      </c>
      <c r="BM422" s="135">
        <v>0</v>
      </c>
      <c r="BN422" s="135">
        <v>0</v>
      </c>
      <c r="BO422" s="135">
        <v>0</v>
      </c>
      <c r="BP422" s="135">
        <v>0</v>
      </c>
      <c r="BQ422" s="135">
        <v>0</v>
      </c>
      <c r="BR422" s="135">
        <v>20</v>
      </c>
      <c r="BS422" s="125">
        <f t="shared" si="64"/>
        <v>55.58</v>
      </c>
    </row>
    <row r="423" spans="1:71" ht="17.25" customHeight="1">
      <c r="A423" s="123" t="s">
        <v>578</v>
      </c>
      <c r="B423" s="123" t="s">
        <v>140</v>
      </c>
      <c r="C423" s="123" t="s">
        <v>181</v>
      </c>
      <c r="D423" s="124" t="s">
        <v>582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35">
        <v>0</v>
      </c>
      <c r="V423" s="135">
        <v>0</v>
      </c>
      <c r="W423" s="135">
        <v>0</v>
      </c>
      <c r="X423" s="123" t="s">
        <v>578</v>
      </c>
      <c r="Y423" s="123" t="s">
        <v>140</v>
      </c>
      <c r="Z423" s="123" t="s">
        <v>181</v>
      </c>
      <c r="AA423" s="124" t="s">
        <v>582</v>
      </c>
      <c r="AB423" s="135">
        <v>0</v>
      </c>
      <c r="AC423" s="136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>
        <v>0</v>
      </c>
      <c r="BJ423" s="135">
        <v>0</v>
      </c>
      <c r="BK423" s="135">
        <v>0</v>
      </c>
      <c r="BL423" s="135">
        <v>0</v>
      </c>
      <c r="BM423" s="135">
        <v>0</v>
      </c>
      <c r="BN423" s="135">
        <v>0</v>
      </c>
      <c r="BO423" s="135">
        <v>0</v>
      </c>
      <c r="BP423" s="135">
        <v>0</v>
      </c>
      <c r="BQ423" s="135">
        <v>0</v>
      </c>
      <c r="BR423" s="135">
        <v>20</v>
      </c>
      <c r="BS423" s="125">
        <f t="shared" si="64"/>
        <v>20</v>
      </c>
    </row>
    <row r="424" spans="1:71" ht="17.25" customHeight="1">
      <c r="A424" s="123" t="s">
        <v>578</v>
      </c>
      <c r="B424" s="123" t="s">
        <v>140</v>
      </c>
      <c r="C424" s="123" t="s">
        <v>202</v>
      </c>
      <c r="D424" s="124" t="s">
        <v>583</v>
      </c>
      <c r="E424" s="135">
        <v>0</v>
      </c>
      <c r="F424" s="135">
        <v>0</v>
      </c>
      <c r="G424" s="135">
        <v>0</v>
      </c>
      <c r="H424" s="135">
        <v>0</v>
      </c>
      <c r="I424" s="135">
        <v>0</v>
      </c>
      <c r="J424" s="135">
        <v>0</v>
      </c>
      <c r="K424" s="135">
        <v>0</v>
      </c>
      <c r="L424" s="135">
        <v>0</v>
      </c>
      <c r="M424" s="135">
        <v>0</v>
      </c>
      <c r="N424" s="135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35">
        <v>0</v>
      </c>
      <c r="V424" s="135">
        <v>0</v>
      </c>
      <c r="W424" s="135">
        <v>0</v>
      </c>
      <c r="X424" s="123" t="s">
        <v>578</v>
      </c>
      <c r="Y424" s="123" t="s">
        <v>140</v>
      </c>
      <c r="Z424" s="123" t="s">
        <v>202</v>
      </c>
      <c r="AA424" s="124" t="s">
        <v>583</v>
      </c>
      <c r="AB424" s="135">
        <v>0</v>
      </c>
      <c r="AC424" s="136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>
        <v>0</v>
      </c>
      <c r="BJ424" s="135">
        <v>0</v>
      </c>
      <c r="BK424" s="135">
        <v>0</v>
      </c>
      <c r="BL424" s="135">
        <v>0</v>
      </c>
      <c r="BM424" s="135">
        <v>0</v>
      </c>
      <c r="BN424" s="135">
        <v>0</v>
      </c>
      <c r="BO424" s="135">
        <v>0</v>
      </c>
      <c r="BP424" s="135">
        <v>0</v>
      </c>
      <c r="BQ424" s="135">
        <v>0</v>
      </c>
      <c r="BR424" s="135">
        <v>0</v>
      </c>
      <c r="BS424" s="125">
        <f t="shared" si="64"/>
        <v>0</v>
      </c>
    </row>
    <row r="425" spans="1:71" ht="17.25" customHeight="1">
      <c r="A425" s="123" t="s">
        <v>578</v>
      </c>
      <c r="B425" s="123" t="s">
        <v>140</v>
      </c>
      <c r="C425" s="123" t="s">
        <v>142</v>
      </c>
      <c r="D425" s="124" t="s">
        <v>143</v>
      </c>
      <c r="E425" s="135">
        <v>422.26</v>
      </c>
      <c r="F425" s="135">
        <v>238.34</v>
      </c>
      <c r="G425" s="135">
        <v>151.68</v>
      </c>
      <c r="H425" s="135">
        <v>0</v>
      </c>
      <c r="I425" s="135">
        <v>0</v>
      </c>
      <c r="J425" s="135">
        <v>0</v>
      </c>
      <c r="K425" s="135">
        <v>0</v>
      </c>
      <c r="L425" s="135">
        <v>0</v>
      </c>
      <c r="M425" s="135">
        <v>12.64</v>
      </c>
      <c r="N425" s="135">
        <v>0</v>
      </c>
      <c r="O425" s="135">
        <v>74.03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35">
        <v>0</v>
      </c>
      <c r="V425" s="135">
        <v>0</v>
      </c>
      <c r="W425" s="135">
        <v>0</v>
      </c>
      <c r="X425" s="123" t="s">
        <v>578</v>
      </c>
      <c r="Y425" s="123" t="s">
        <v>140</v>
      </c>
      <c r="Z425" s="123" t="s">
        <v>142</v>
      </c>
      <c r="AA425" s="124" t="s">
        <v>143</v>
      </c>
      <c r="AB425" s="135">
        <v>183.92</v>
      </c>
      <c r="AC425" s="131">
        <v>35.72</v>
      </c>
      <c r="AD425" s="132">
        <v>10.5</v>
      </c>
      <c r="AE425" s="133">
        <v>0</v>
      </c>
      <c r="AF425" s="133">
        <v>0</v>
      </c>
      <c r="AG425" s="132">
        <v>2</v>
      </c>
      <c r="AH425" s="132">
        <v>0</v>
      </c>
      <c r="AI425" s="132">
        <v>1</v>
      </c>
      <c r="AJ425" s="132">
        <v>0</v>
      </c>
      <c r="AK425" s="132">
        <v>0</v>
      </c>
      <c r="AL425" s="132">
        <v>40.299999999999997</v>
      </c>
      <c r="AM425" s="133">
        <v>0</v>
      </c>
      <c r="AN425" s="132">
        <v>0</v>
      </c>
      <c r="AO425" s="132">
        <v>0</v>
      </c>
      <c r="AP425" s="132">
        <v>4.9000000000000004</v>
      </c>
      <c r="AQ425" s="132">
        <v>4.9000000000000004</v>
      </c>
      <c r="AR425" s="132">
        <v>5</v>
      </c>
      <c r="AS425" s="133">
        <v>5</v>
      </c>
      <c r="AT425" s="133">
        <v>0</v>
      </c>
      <c r="AU425" s="133">
        <v>0</v>
      </c>
      <c r="AV425" s="132">
        <v>15</v>
      </c>
      <c r="AW425" s="133">
        <v>10</v>
      </c>
      <c r="AX425" s="132">
        <v>15.42</v>
      </c>
      <c r="AY425" s="132">
        <v>0</v>
      </c>
      <c r="AZ425" s="132">
        <v>0</v>
      </c>
      <c r="BA425" s="132">
        <v>20.28</v>
      </c>
      <c r="BB425" s="132">
        <v>0</v>
      </c>
      <c r="BC425" s="132">
        <v>13.9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>
        <v>0</v>
      </c>
      <c r="BJ425" s="135">
        <v>0</v>
      </c>
      <c r="BK425" s="135">
        <v>0</v>
      </c>
      <c r="BL425" s="135">
        <v>0</v>
      </c>
      <c r="BM425" s="135">
        <v>0</v>
      </c>
      <c r="BN425" s="135">
        <v>0</v>
      </c>
      <c r="BO425" s="135">
        <v>0</v>
      </c>
      <c r="BP425" s="135">
        <v>0</v>
      </c>
      <c r="BQ425" s="135">
        <v>0</v>
      </c>
      <c r="BR425" s="135">
        <v>96</v>
      </c>
      <c r="BS425" s="125">
        <f t="shared" si="64"/>
        <v>518.26</v>
      </c>
    </row>
    <row r="426" spans="1:71" ht="17.25" customHeight="1">
      <c r="A426" s="123" t="s">
        <v>578</v>
      </c>
      <c r="B426" s="123" t="s">
        <v>140</v>
      </c>
      <c r="C426" s="123" t="s">
        <v>153</v>
      </c>
      <c r="D426" s="124" t="s">
        <v>584</v>
      </c>
      <c r="E426" s="135">
        <v>0</v>
      </c>
      <c r="F426" s="135">
        <v>0</v>
      </c>
      <c r="G426" s="135">
        <v>0</v>
      </c>
      <c r="H426" s="135">
        <v>0</v>
      </c>
      <c r="I426" s="135">
        <v>0</v>
      </c>
      <c r="J426" s="135">
        <v>0</v>
      </c>
      <c r="K426" s="135">
        <v>0</v>
      </c>
      <c r="L426" s="135">
        <v>0</v>
      </c>
      <c r="M426" s="135">
        <v>0</v>
      </c>
      <c r="N426" s="135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5">
        <v>0</v>
      </c>
      <c r="V426" s="135">
        <v>0</v>
      </c>
      <c r="W426" s="135">
        <v>0</v>
      </c>
      <c r="X426" s="123" t="s">
        <v>578</v>
      </c>
      <c r="Y426" s="123" t="s">
        <v>140</v>
      </c>
      <c r="Z426" s="123" t="s">
        <v>153</v>
      </c>
      <c r="AA426" s="124" t="s">
        <v>584</v>
      </c>
      <c r="AB426" s="135">
        <v>0</v>
      </c>
      <c r="AC426" s="136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>
        <v>0</v>
      </c>
      <c r="BJ426" s="135">
        <v>0</v>
      </c>
      <c r="BK426" s="135">
        <v>0</v>
      </c>
      <c r="BL426" s="135">
        <v>0</v>
      </c>
      <c r="BM426" s="135">
        <v>0</v>
      </c>
      <c r="BN426" s="135">
        <v>0</v>
      </c>
      <c r="BO426" s="135">
        <v>0</v>
      </c>
      <c r="BP426" s="135">
        <v>0</v>
      </c>
      <c r="BQ426" s="135">
        <v>0</v>
      </c>
      <c r="BR426" s="135">
        <v>15</v>
      </c>
      <c r="BS426" s="125">
        <f t="shared" si="64"/>
        <v>15</v>
      </c>
    </row>
    <row r="427" spans="1:71" ht="17.25" customHeight="1">
      <c r="A427" s="123"/>
      <c r="B427" s="123" t="s">
        <v>159</v>
      </c>
      <c r="C427" s="123"/>
      <c r="D427" s="124" t="s">
        <v>585</v>
      </c>
      <c r="E427" s="135">
        <v>0</v>
      </c>
      <c r="F427" s="135">
        <v>0</v>
      </c>
      <c r="G427" s="135">
        <v>0</v>
      </c>
      <c r="H427" s="135">
        <v>0</v>
      </c>
      <c r="I427" s="135">
        <v>0</v>
      </c>
      <c r="J427" s="135">
        <v>0</v>
      </c>
      <c r="K427" s="135">
        <v>0</v>
      </c>
      <c r="L427" s="135">
        <v>0</v>
      </c>
      <c r="M427" s="135">
        <v>0</v>
      </c>
      <c r="N427" s="135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35">
        <v>0</v>
      </c>
      <c r="V427" s="135">
        <v>0</v>
      </c>
      <c r="W427" s="135">
        <v>0</v>
      </c>
      <c r="X427" s="123"/>
      <c r="Y427" s="123" t="s">
        <v>159</v>
      </c>
      <c r="Z427" s="123"/>
      <c r="AA427" s="124" t="s">
        <v>585</v>
      </c>
      <c r="AB427" s="135">
        <v>0</v>
      </c>
      <c r="AC427" s="136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>
        <v>0</v>
      </c>
      <c r="BE427" s="135">
        <v>0</v>
      </c>
      <c r="BF427" s="135">
        <v>0</v>
      </c>
      <c r="BG427" s="135">
        <v>0</v>
      </c>
      <c r="BH427" s="135">
        <v>0</v>
      </c>
      <c r="BI427" s="135">
        <v>0</v>
      </c>
      <c r="BJ427" s="135">
        <v>0</v>
      </c>
      <c r="BK427" s="135">
        <v>0</v>
      </c>
      <c r="BL427" s="135">
        <v>0</v>
      </c>
      <c r="BM427" s="135">
        <v>0</v>
      </c>
      <c r="BN427" s="135">
        <v>0</v>
      </c>
      <c r="BO427" s="135">
        <v>0</v>
      </c>
      <c r="BP427" s="135">
        <v>0</v>
      </c>
      <c r="BQ427" s="135">
        <v>0</v>
      </c>
      <c r="BR427" s="135">
        <v>116</v>
      </c>
      <c r="BS427" s="125">
        <f t="shared" si="64"/>
        <v>116</v>
      </c>
    </row>
    <row r="428" spans="1:71" ht="17.25" customHeight="1">
      <c r="A428" s="123" t="s">
        <v>578</v>
      </c>
      <c r="B428" s="123" t="s">
        <v>161</v>
      </c>
      <c r="C428" s="123" t="s">
        <v>153</v>
      </c>
      <c r="D428" s="124" t="s">
        <v>586</v>
      </c>
      <c r="E428" s="135">
        <v>0</v>
      </c>
      <c r="F428" s="135">
        <v>0</v>
      </c>
      <c r="G428" s="135">
        <v>0</v>
      </c>
      <c r="H428" s="135">
        <v>0</v>
      </c>
      <c r="I428" s="135">
        <v>0</v>
      </c>
      <c r="J428" s="135">
        <v>0</v>
      </c>
      <c r="K428" s="135">
        <v>0</v>
      </c>
      <c r="L428" s="135">
        <v>0</v>
      </c>
      <c r="M428" s="135">
        <v>0</v>
      </c>
      <c r="N428" s="135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5">
        <v>0</v>
      </c>
      <c r="V428" s="135">
        <v>0</v>
      </c>
      <c r="W428" s="135">
        <v>0</v>
      </c>
      <c r="X428" s="123" t="s">
        <v>578</v>
      </c>
      <c r="Y428" s="123" t="s">
        <v>161</v>
      </c>
      <c r="Z428" s="123" t="s">
        <v>153</v>
      </c>
      <c r="AA428" s="124" t="s">
        <v>586</v>
      </c>
      <c r="AB428" s="135">
        <v>0</v>
      </c>
      <c r="AC428" s="136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>
        <v>0</v>
      </c>
      <c r="BE428" s="135">
        <v>0</v>
      </c>
      <c r="BF428" s="135">
        <v>0</v>
      </c>
      <c r="BG428" s="135">
        <v>0</v>
      </c>
      <c r="BH428" s="135">
        <v>0</v>
      </c>
      <c r="BI428" s="135">
        <v>0</v>
      </c>
      <c r="BJ428" s="135">
        <v>0</v>
      </c>
      <c r="BK428" s="135">
        <v>0</v>
      </c>
      <c r="BL428" s="135">
        <v>0</v>
      </c>
      <c r="BM428" s="135">
        <v>0</v>
      </c>
      <c r="BN428" s="135">
        <v>0</v>
      </c>
      <c r="BO428" s="135">
        <v>0</v>
      </c>
      <c r="BP428" s="135">
        <v>0</v>
      </c>
      <c r="BQ428" s="135">
        <v>0</v>
      </c>
      <c r="BR428" s="135">
        <v>116</v>
      </c>
      <c r="BS428" s="125">
        <f t="shared" si="64"/>
        <v>116</v>
      </c>
    </row>
    <row r="429" spans="1:71" ht="17.25" customHeight="1">
      <c r="A429" s="123" t="s">
        <v>587</v>
      </c>
      <c r="B429" s="123"/>
      <c r="C429" s="123"/>
      <c r="D429" s="124" t="s">
        <v>588</v>
      </c>
      <c r="E429" s="135">
        <v>9581.57</v>
      </c>
      <c r="F429" s="135">
        <v>9542.61</v>
      </c>
      <c r="G429" s="135">
        <v>155.61000000000001</v>
      </c>
      <c r="H429" s="135">
        <v>0</v>
      </c>
      <c r="I429" s="135">
        <v>0</v>
      </c>
      <c r="J429" s="135">
        <v>0</v>
      </c>
      <c r="K429" s="135">
        <v>0</v>
      </c>
      <c r="L429" s="135">
        <v>0</v>
      </c>
      <c r="M429" s="135">
        <v>12.97</v>
      </c>
      <c r="N429" s="135">
        <v>0</v>
      </c>
      <c r="O429" s="135">
        <v>74.03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35">
        <v>9300</v>
      </c>
      <c r="V429" s="135">
        <v>0</v>
      </c>
      <c r="W429" s="135">
        <v>0</v>
      </c>
      <c r="X429" s="123" t="s">
        <v>587</v>
      </c>
      <c r="Y429" s="123"/>
      <c r="Z429" s="123"/>
      <c r="AA429" s="124" t="s">
        <v>588</v>
      </c>
      <c r="AB429" s="135">
        <v>38.159999999999997</v>
      </c>
      <c r="AC429" s="136">
        <f>AC430+AC434+AC436</f>
        <v>10</v>
      </c>
      <c r="AD429" s="136">
        <f t="shared" ref="AD429:BC429" si="71">AD430+AD434+AD436</f>
        <v>0.98</v>
      </c>
      <c r="AE429" s="136">
        <f t="shared" si="71"/>
        <v>0</v>
      </c>
      <c r="AF429" s="136">
        <f t="shared" si="71"/>
        <v>0</v>
      </c>
      <c r="AG429" s="136">
        <f t="shared" si="71"/>
        <v>0.5</v>
      </c>
      <c r="AH429" s="136">
        <f t="shared" si="71"/>
        <v>1.5</v>
      </c>
      <c r="AI429" s="136">
        <f t="shared" si="71"/>
        <v>1</v>
      </c>
      <c r="AJ429" s="136">
        <f t="shared" si="71"/>
        <v>0</v>
      </c>
      <c r="AK429" s="136">
        <f t="shared" si="71"/>
        <v>0</v>
      </c>
      <c r="AL429" s="136">
        <f t="shared" si="71"/>
        <v>2.5</v>
      </c>
      <c r="AM429" s="136">
        <f t="shared" si="71"/>
        <v>0</v>
      </c>
      <c r="AN429" s="136">
        <f t="shared" si="71"/>
        <v>0.3</v>
      </c>
      <c r="AO429" s="136">
        <f t="shared" si="71"/>
        <v>0</v>
      </c>
      <c r="AP429" s="136">
        <f t="shared" si="71"/>
        <v>0</v>
      </c>
      <c r="AQ429" s="136">
        <f t="shared" si="71"/>
        <v>0</v>
      </c>
      <c r="AR429" s="136">
        <f t="shared" si="71"/>
        <v>4.8</v>
      </c>
      <c r="AS429" s="136">
        <f t="shared" si="71"/>
        <v>0</v>
      </c>
      <c r="AT429" s="136">
        <f t="shared" si="71"/>
        <v>0</v>
      </c>
      <c r="AU429" s="136">
        <f t="shared" si="71"/>
        <v>0</v>
      </c>
      <c r="AV429" s="136">
        <f t="shared" si="71"/>
        <v>0</v>
      </c>
      <c r="AW429" s="136">
        <f t="shared" si="71"/>
        <v>1</v>
      </c>
      <c r="AX429" s="136">
        <f t="shared" si="71"/>
        <v>12.58</v>
      </c>
      <c r="AY429" s="136">
        <f t="shared" si="71"/>
        <v>0</v>
      </c>
      <c r="AZ429" s="136">
        <f t="shared" si="71"/>
        <v>0</v>
      </c>
      <c r="BA429" s="136">
        <f t="shared" si="71"/>
        <v>3</v>
      </c>
      <c r="BB429" s="136">
        <f t="shared" si="71"/>
        <v>0</v>
      </c>
      <c r="BC429" s="136">
        <f t="shared" si="71"/>
        <v>0</v>
      </c>
      <c r="BD429" s="135">
        <v>0.8</v>
      </c>
      <c r="BE429" s="135">
        <v>0</v>
      </c>
      <c r="BF429" s="135">
        <v>0</v>
      </c>
      <c r="BG429" s="135">
        <v>0</v>
      </c>
      <c r="BH429" s="135">
        <v>0</v>
      </c>
      <c r="BI429" s="135">
        <v>0</v>
      </c>
      <c r="BJ429" s="135">
        <v>0.8</v>
      </c>
      <c r="BK429" s="135">
        <v>0</v>
      </c>
      <c r="BL429" s="135">
        <v>0</v>
      </c>
      <c r="BM429" s="135">
        <v>0</v>
      </c>
      <c r="BN429" s="135">
        <v>0</v>
      </c>
      <c r="BO429" s="135">
        <v>0</v>
      </c>
      <c r="BP429" s="135">
        <v>0</v>
      </c>
      <c r="BQ429" s="135">
        <v>0</v>
      </c>
      <c r="BR429" s="135">
        <v>2122.65</v>
      </c>
      <c r="BS429" s="125">
        <f t="shared" si="64"/>
        <v>11704.22</v>
      </c>
    </row>
    <row r="430" spans="1:71" ht="17.25" customHeight="1">
      <c r="A430" s="123"/>
      <c r="B430" s="123" t="s">
        <v>137</v>
      </c>
      <c r="C430" s="123"/>
      <c r="D430" s="124" t="s">
        <v>589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135">
        <v>0</v>
      </c>
      <c r="K430" s="135">
        <v>0</v>
      </c>
      <c r="L430" s="135">
        <v>0</v>
      </c>
      <c r="M430" s="135">
        <v>0</v>
      </c>
      <c r="N430" s="135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35">
        <v>0</v>
      </c>
      <c r="V430" s="135">
        <v>0</v>
      </c>
      <c r="W430" s="135">
        <v>0</v>
      </c>
      <c r="X430" s="123"/>
      <c r="Y430" s="123" t="s">
        <v>137</v>
      </c>
      <c r="Z430" s="123"/>
      <c r="AA430" s="124" t="s">
        <v>589</v>
      </c>
      <c r="AB430" s="135">
        <v>0</v>
      </c>
      <c r="AC430" s="136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>
        <v>0</v>
      </c>
      <c r="BE430" s="135">
        <v>0</v>
      </c>
      <c r="BF430" s="135">
        <v>0</v>
      </c>
      <c r="BG430" s="135">
        <v>0</v>
      </c>
      <c r="BH430" s="135">
        <v>0</v>
      </c>
      <c r="BI430" s="135">
        <v>0</v>
      </c>
      <c r="BJ430" s="135">
        <v>0</v>
      </c>
      <c r="BK430" s="135">
        <v>0</v>
      </c>
      <c r="BL430" s="135">
        <v>0</v>
      </c>
      <c r="BM430" s="135">
        <v>0</v>
      </c>
      <c r="BN430" s="135">
        <v>0</v>
      </c>
      <c r="BO430" s="135">
        <v>0</v>
      </c>
      <c r="BP430" s="135">
        <v>0</v>
      </c>
      <c r="BQ430" s="135">
        <v>0</v>
      </c>
      <c r="BR430" s="135">
        <v>2082.65</v>
      </c>
      <c r="BS430" s="125">
        <f t="shared" si="64"/>
        <v>2082.65</v>
      </c>
    </row>
    <row r="431" spans="1:71" ht="17.25" customHeight="1">
      <c r="A431" s="123" t="s">
        <v>590</v>
      </c>
      <c r="B431" s="123" t="s">
        <v>140</v>
      </c>
      <c r="C431" s="123" t="s">
        <v>148</v>
      </c>
      <c r="D431" s="124" t="s">
        <v>591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23" t="s">
        <v>590</v>
      </c>
      <c r="Y431" s="123" t="s">
        <v>140</v>
      </c>
      <c r="Z431" s="123" t="s">
        <v>148</v>
      </c>
      <c r="AA431" s="124" t="s">
        <v>591</v>
      </c>
      <c r="AB431" s="135">
        <v>0</v>
      </c>
      <c r="AC431" s="136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>
        <v>0</v>
      </c>
      <c r="BE431" s="135">
        <v>0</v>
      </c>
      <c r="BF431" s="135">
        <v>0</v>
      </c>
      <c r="BG431" s="135">
        <v>0</v>
      </c>
      <c r="BH431" s="135">
        <v>0</v>
      </c>
      <c r="BI431" s="135">
        <v>0</v>
      </c>
      <c r="BJ431" s="135">
        <v>0</v>
      </c>
      <c r="BK431" s="135">
        <v>0</v>
      </c>
      <c r="BL431" s="135">
        <v>0</v>
      </c>
      <c r="BM431" s="135">
        <v>0</v>
      </c>
      <c r="BN431" s="135">
        <v>0</v>
      </c>
      <c r="BO431" s="135">
        <v>0</v>
      </c>
      <c r="BP431" s="135">
        <v>0</v>
      </c>
      <c r="BQ431" s="135">
        <v>0</v>
      </c>
      <c r="BR431" s="135">
        <v>0</v>
      </c>
      <c r="BS431" s="125">
        <f t="shared" si="64"/>
        <v>0</v>
      </c>
    </row>
    <row r="432" spans="1:71" ht="17.25" customHeight="1">
      <c r="A432" s="123" t="s">
        <v>590</v>
      </c>
      <c r="B432" s="123" t="s">
        <v>140</v>
      </c>
      <c r="C432" s="123" t="s">
        <v>159</v>
      </c>
      <c r="D432" s="124" t="s">
        <v>592</v>
      </c>
      <c r="E432" s="135">
        <v>0</v>
      </c>
      <c r="F432" s="135">
        <v>0</v>
      </c>
      <c r="G432" s="135">
        <v>0</v>
      </c>
      <c r="H432" s="135">
        <v>0</v>
      </c>
      <c r="I432" s="135">
        <v>0</v>
      </c>
      <c r="J432" s="135">
        <v>0</v>
      </c>
      <c r="K432" s="135">
        <v>0</v>
      </c>
      <c r="L432" s="135">
        <v>0</v>
      </c>
      <c r="M432" s="135">
        <v>0</v>
      </c>
      <c r="N432" s="135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35">
        <v>0</v>
      </c>
      <c r="V432" s="135">
        <v>0</v>
      </c>
      <c r="W432" s="135">
        <v>0</v>
      </c>
      <c r="X432" s="123" t="s">
        <v>590</v>
      </c>
      <c r="Y432" s="123" t="s">
        <v>140</v>
      </c>
      <c r="Z432" s="123" t="s">
        <v>159</v>
      </c>
      <c r="AA432" s="124" t="s">
        <v>592</v>
      </c>
      <c r="AB432" s="135">
        <v>0</v>
      </c>
      <c r="AC432" s="136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>
        <v>0</v>
      </c>
      <c r="BE432" s="135">
        <v>0</v>
      </c>
      <c r="BF432" s="135">
        <v>0</v>
      </c>
      <c r="BG432" s="135">
        <v>0</v>
      </c>
      <c r="BH432" s="135">
        <v>0</v>
      </c>
      <c r="BI432" s="135">
        <v>0</v>
      </c>
      <c r="BJ432" s="135">
        <v>0</v>
      </c>
      <c r="BK432" s="135">
        <v>0</v>
      </c>
      <c r="BL432" s="135">
        <v>0</v>
      </c>
      <c r="BM432" s="135">
        <v>0</v>
      </c>
      <c r="BN432" s="135">
        <v>0</v>
      </c>
      <c r="BO432" s="135">
        <v>0</v>
      </c>
      <c r="BP432" s="135">
        <v>0</v>
      </c>
      <c r="BQ432" s="135">
        <v>0</v>
      </c>
      <c r="BR432" s="135">
        <v>2082.65</v>
      </c>
      <c r="BS432" s="125">
        <f t="shared" si="64"/>
        <v>2082.65</v>
      </c>
    </row>
    <row r="433" spans="1:71" ht="17.25" customHeight="1">
      <c r="A433" s="123" t="s">
        <v>590</v>
      </c>
      <c r="B433" s="123" t="s">
        <v>140</v>
      </c>
      <c r="C433" s="123" t="s">
        <v>153</v>
      </c>
      <c r="D433" s="124" t="s">
        <v>593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35">
        <v>0</v>
      </c>
      <c r="V433" s="135">
        <v>0</v>
      </c>
      <c r="W433" s="135">
        <v>0</v>
      </c>
      <c r="X433" s="123" t="s">
        <v>590</v>
      </c>
      <c r="Y433" s="123" t="s">
        <v>140</v>
      </c>
      <c r="Z433" s="123" t="s">
        <v>153</v>
      </c>
      <c r="AA433" s="124" t="s">
        <v>593</v>
      </c>
      <c r="AB433" s="135">
        <v>0</v>
      </c>
      <c r="AC433" s="136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>
        <v>0</v>
      </c>
      <c r="BE433" s="135">
        <v>0</v>
      </c>
      <c r="BF433" s="135">
        <v>0</v>
      </c>
      <c r="BG433" s="135">
        <v>0</v>
      </c>
      <c r="BH433" s="135">
        <v>0</v>
      </c>
      <c r="BI433" s="135">
        <v>0</v>
      </c>
      <c r="BJ433" s="135">
        <v>0</v>
      </c>
      <c r="BK433" s="135">
        <v>0</v>
      </c>
      <c r="BL433" s="135">
        <v>0</v>
      </c>
      <c r="BM433" s="135">
        <v>0</v>
      </c>
      <c r="BN433" s="135">
        <v>0</v>
      </c>
      <c r="BO433" s="135">
        <v>0</v>
      </c>
      <c r="BP433" s="135">
        <v>0</v>
      </c>
      <c r="BQ433" s="135">
        <v>0</v>
      </c>
      <c r="BR433" s="135">
        <v>0</v>
      </c>
      <c r="BS433" s="125">
        <f t="shared" si="64"/>
        <v>0</v>
      </c>
    </row>
    <row r="434" spans="1:71" ht="17.25" customHeight="1">
      <c r="A434" s="123"/>
      <c r="B434" s="123" t="s">
        <v>144</v>
      </c>
      <c r="C434" s="123"/>
      <c r="D434" s="124" t="s">
        <v>594</v>
      </c>
      <c r="E434" s="135">
        <v>9300</v>
      </c>
      <c r="F434" s="135">
        <v>9300</v>
      </c>
      <c r="G434" s="135">
        <v>0</v>
      </c>
      <c r="H434" s="135">
        <v>0</v>
      </c>
      <c r="I434" s="135">
        <v>0</v>
      </c>
      <c r="J434" s="135">
        <v>0</v>
      </c>
      <c r="K434" s="135">
        <v>0</v>
      </c>
      <c r="L434" s="135">
        <v>0</v>
      </c>
      <c r="M434" s="135">
        <v>0</v>
      </c>
      <c r="N434" s="135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35">
        <v>9300</v>
      </c>
      <c r="V434" s="135">
        <v>0</v>
      </c>
      <c r="W434" s="135">
        <v>0</v>
      </c>
      <c r="X434" s="123"/>
      <c r="Y434" s="123" t="s">
        <v>144</v>
      </c>
      <c r="Z434" s="123"/>
      <c r="AA434" s="124" t="s">
        <v>594</v>
      </c>
      <c r="AB434" s="135">
        <v>0</v>
      </c>
      <c r="AC434" s="136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>
        <v>0</v>
      </c>
      <c r="BE434" s="135">
        <v>0</v>
      </c>
      <c r="BF434" s="135">
        <v>0</v>
      </c>
      <c r="BG434" s="135">
        <v>0</v>
      </c>
      <c r="BH434" s="135">
        <v>0</v>
      </c>
      <c r="BI434" s="135">
        <v>0</v>
      </c>
      <c r="BJ434" s="135">
        <v>0</v>
      </c>
      <c r="BK434" s="135">
        <v>0</v>
      </c>
      <c r="BL434" s="135">
        <v>0</v>
      </c>
      <c r="BM434" s="135">
        <v>0</v>
      </c>
      <c r="BN434" s="135">
        <v>0</v>
      </c>
      <c r="BO434" s="135">
        <v>0</v>
      </c>
      <c r="BP434" s="135">
        <v>0</v>
      </c>
      <c r="BQ434" s="135">
        <v>0</v>
      </c>
      <c r="BR434" s="135">
        <v>0</v>
      </c>
      <c r="BS434" s="125">
        <f t="shared" si="64"/>
        <v>9300</v>
      </c>
    </row>
    <row r="435" spans="1:71" ht="17.25" customHeight="1">
      <c r="A435" s="123" t="s">
        <v>590</v>
      </c>
      <c r="B435" s="123" t="s">
        <v>146</v>
      </c>
      <c r="C435" s="123" t="s">
        <v>137</v>
      </c>
      <c r="D435" s="124" t="s">
        <v>595</v>
      </c>
      <c r="E435" s="135">
        <v>9300</v>
      </c>
      <c r="F435" s="135">
        <v>9300</v>
      </c>
      <c r="G435" s="135">
        <v>0</v>
      </c>
      <c r="H435" s="135">
        <v>0</v>
      </c>
      <c r="I435" s="135">
        <v>0</v>
      </c>
      <c r="J435" s="135">
        <v>0</v>
      </c>
      <c r="K435" s="135">
        <v>0</v>
      </c>
      <c r="L435" s="135">
        <v>0</v>
      </c>
      <c r="M435" s="135">
        <v>0</v>
      </c>
      <c r="N435" s="135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35">
        <v>9300</v>
      </c>
      <c r="V435" s="135">
        <v>0</v>
      </c>
      <c r="W435" s="135">
        <v>0</v>
      </c>
      <c r="X435" s="123" t="s">
        <v>590</v>
      </c>
      <c r="Y435" s="123" t="s">
        <v>146</v>
      </c>
      <c r="Z435" s="123" t="s">
        <v>137</v>
      </c>
      <c r="AA435" s="124" t="s">
        <v>595</v>
      </c>
      <c r="AB435" s="135">
        <v>0</v>
      </c>
      <c r="AC435" s="136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>
        <v>0</v>
      </c>
      <c r="BE435" s="135">
        <v>0</v>
      </c>
      <c r="BF435" s="135">
        <v>0</v>
      </c>
      <c r="BG435" s="135">
        <v>0</v>
      </c>
      <c r="BH435" s="135">
        <v>0</v>
      </c>
      <c r="BI435" s="135">
        <v>0</v>
      </c>
      <c r="BJ435" s="135">
        <v>0</v>
      </c>
      <c r="BK435" s="135">
        <v>0</v>
      </c>
      <c r="BL435" s="135">
        <v>0</v>
      </c>
      <c r="BM435" s="135">
        <v>0</v>
      </c>
      <c r="BN435" s="135">
        <v>0</v>
      </c>
      <c r="BO435" s="135">
        <v>0</v>
      </c>
      <c r="BP435" s="135">
        <v>0</v>
      </c>
      <c r="BQ435" s="135">
        <v>0</v>
      </c>
      <c r="BR435" s="135">
        <v>0</v>
      </c>
      <c r="BS435" s="125">
        <f t="shared" si="64"/>
        <v>9300</v>
      </c>
    </row>
    <row r="436" spans="1:71" ht="17.25" customHeight="1">
      <c r="A436" s="123"/>
      <c r="B436" s="123" t="s">
        <v>148</v>
      </c>
      <c r="C436" s="123"/>
      <c r="D436" s="124" t="s">
        <v>596</v>
      </c>
      <c r="E436" s="135">
        <v>281.57</v>
      </c>
      <c r="F436" s="135">
        <v>242.61</v>
      </c>
      <c r="G436" s="135">
        <v>155.61000000000001</v>
      </c>
      <c r="H436" s="135">
        <v>0</v>
      </c>
      <c r="I436" s="135">
        <v>0</v>
      </c>
      <c r="J436" s="135">
        <v>0</v>
      </c>
      <c r="K436" s="135">
        <v>0</v>
      </c>
      <c r="L436" s="135">
        <v>0</v>
      </c>
      <c r="M436" s="135">
        <v>12.97</v>
      </c>
      <c r="N436" s="135">
        <v>0</v>
      </c>
      <c r="O436" s="135">
        <v>74.03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35">
        <v>0</v>
      </c>
      <c r="V436" s="135">
        <v>0</v>
      </c>
      <c r="W436" s="135">
        <v>0</v>
      </c>
      <c r="X436" s="123"/>
      <c r="Y436" s="123" t="s">
        <v>148</v>
      </c>
      <c r="Z436" s="123"/>
      <c r="AA436" s="124" t="s">
        <v>596</v>
      </c>
      <c r="AB436" s="135">
        <v>38.159999999999997</v>
      </c>
      <c r="AC436" s="136">
        <f>SUM(AC437)</f>
        <v>10</v>
      </c>
      <c r="AD436" s="136">
        <f t="shared" ref="AD436:BC436" si="72">SUM(AD437)</f>
        <v>0.98</v>
      </c>
      <c r="AE436" s="136">
        <f t="shared" si="72"/>
        <v>0</v>
      </c>
      <c r="AF436" s="136">
        <f t="shared" si="72"/>
        <v>0</v>
      </c>
      <c r="AG436" s="136">
        <f t="shared" si="72"/>
        <v>0.5</v>
      </c>
      <c r="AH436" s="136">
        <f t="shared" si="72"/>
        <v>1.5</v>
      </c>
      <c r="AI436" s="136">
        <f t="shared" si="72"/>
        <v>1</v>
      </c>
      <c r="AJ436" s="136">
        <f t="shared" si="72"/>
        <v>0</v>
      </c>
      <c r="AK436" s="136">
        <f t="shared" si="72"/>
        <v>0</v>
      </c>
      <c r="AL436" s="136">
        <f t="shared" si="72"/>
        <v>2.5</v>
      </c>
      <c r="AM436" s="136">
        <f t="shared" si="72"/>
        <v>0</v>
      </c>
      <c r="AN436" s="136">
        <f t="shared" si="72"/>
        <v>0.3</v>
      </c>
      <c r="AO436" s="136">
        <f t="shared" si="72"/>
        <v>0</v>
      </c>
      <c r="AP436" s="136">
        <f t="shared" si="72"/>
        <v>0</v>
      </c>
      <c r="AQ436" s="136">
        <f t="shared" si="72"/>
        <v>0</v>
      </c>
      <c r="AR436" s="136">
        <f t="shared" si="72"/>
        <v>4.8</v>
      </c>
      <c r="AS436" s="136">
        <f t="shared" si="72"/>
        <v>0</v>
      </c>
      <c r="AT436" s="136">
        <f t="shared" si="72"/>
        <v>0</v>
      </c>
      <c r="AU436" s="136">
        <f t="shared" si="72"/>
        <v>0</v>
      </c>
      <c r="AV436" s="136">
        <f t="shared" si="72"/>
        <v>0</v>
      </c>
      <c r="AW436" s="136">
        <f t="shared" si="72"/>
        <v>1</v>
      </c>
      <c r="AX436" s="136">
        <f t="shared" si="72"/>
        <v>12.58</v>
      </c>
      <c r="AY436" s="136">
        <f t="shared" si="72"/>
        <v>0</v>
      </c>
      <c r="AZ436" s="136">
        <f t="shared" si="72"/>
        <v>0</v>
      </c>
      <c r="BA436" s="136">
        <f t="shared" si="72"/>
        <v>3</v>
      </c>
      <c r="BB436" s="136">
        <f t="shared" si="72"/>
        <v>0</v>
      </c>
      <c r="BC436" s="136">
        <f t="shared" si="72"/>
        <v>0</v>
      </c>
      <c r="BD436" s="135">
        <v>0.8</v>
      </c>
      <c r="BE436" s="135">
        <v>0</v>
      </c>
      <c r="BF436" s="135">
        <v>0</v>
      </c>
      <c r="BG436" s="135">
        <v>0</v>
      </c>
      <c r="BH436" s="135">
        <v>0</v>
      </c>
      <c r="BI436" s="135">
        <v>0</v>
      </c>
      <c r="BJ436" s="135">
        <v>0.8</v>
      </c>
      <c r="BK436" s="135">
        <v>0</v>
      </c>
      <c r="BL436" s="135">
        <v>0</v>
      </c>
      <c r="BM436" s="135">
        <v>0</v>
      </c>
      <c r="BN436" s="135">
        <v>0</v>
      </c>
      <c r="BO436" s="135">
        <v>0</v>
      </c>
      <c r="BP436" s="135">
        <v>0</v>
      </c>
      <c r="BQ436" s="135">
        <v>0</v>
      </c>
      <c r="BR436" s="135">
        <v>40</v>
      </c>
      <c r="BS436" s="125">
        <f t="shared" si="64"/>
        <v>321.57</v>
      </c>
    </row>
    <row r="437" spans="1:71" ht="17.25" customHeight="1">
      <c r="A437" s="123" t="s">
        <v>590</v>
      </c>
      <c r="B437" s="123" t="s">
        <v>150</v>
      </c>
      <c r="C437" s="123" t="s">
        <v>153</v>
      </c>
      <c r="D437" s="124" t="s">
        <v>597</v>
      </c>
      <c r="E437" s="135">
        <v>281.57</v>
      </c>
      <c r="F437" s="135">
        <v>242.61</v>
      </c>
      <c r="G437" s="135">
        <v>155.61000000000001</v>
      </c>
      <c r="H437" s="135">
        <v>0</v>
      </c>
      <c r="I437" s="135">
        <v>0</v>
      </c>
      <c r="J437" s="135">
        <v>0</v>
      </c>
      <c r="K437" s="135">
        <v>0</v>
      </c>
      <c r="L437" s="135">
        <v>0</v>
      </c>
      <c r="M437" s="135">
        <v>12.97</v>
      </c>
      <c r="N437" s="135">
        <v>0</v>
      </c>
      <c r="O437" s="135">
        <v>74.03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35">
        <v>0</v>
      </c>
      <c r="V437" s="135">
        <v>0</v>
      </c>
      <c r="W437" s="135">
        <v>0</v>
      </c>
      <c r="X437" s="123" t="s">
        <v>590</v>
      </c>
      <c r="Y437" s="123" t="s">
        <v>150</v>
      </c>
      <c r="Z437" s="123" t="s">
        <v>153</v>
      </c>
      <c r="AA437" s="124" t="s">
        <v>597</v>
      </c>
      <c r="AB437" s="135">
        <v>38.159999999999997</v>
      </c>
      <c r="AC437" s="131">
        <v>10</v>
      </c>
      <c r="AD437" s="132">
        <v>0.98</v>
      </c>
      <c r="AE437" s="133">
        <v>0</v>
      </c>
      <c r="AF437" s="133">
        <v>0</v>
      </c>
      <c r="AG437" s="132">
        <v>0.5</v>
      </c>
      <c r="AH437" s="132">
        <v>1.5</v>
      </c>
      <c r="AI437" s="132">
        <v>1</v>
      </c>
      <c r="AJ437" s="132">
        <v>0</v>
      </c>
      <c r="AK437" s="132">
        <v>0</v>
      </c>
      <c r="AL437" s="132">
        <v>2.5</v>
      </c>
      <c r="AM437" s="133">
        <v>0</v>
      </c>
      <c r="AN437" s="132">
        <v>0.3</v>
      </c>
      <c r="AO437" s="132">
        <v>0</v>
      </c>
      <c r="AP437" s="132">
        <v>0</v>
      </c>
      <c r="AQ437" s="132">
        <v>0</v>
      </c>
      <c r="AR437" s="132">
        <v>4.8</v>
      </c>
      <c r="AS437" s="133">
        <v>0</v>
      </c>
      <c r="AT437" s="133">
        <v>0</v>
      </c>
      <c r="AU437" s="133">
        <v>0</v>
      </c>
      <c r="AV437" s="132">
        <v>0</v>
      </c>
      <c r="AW437" s="133">
        <v>1</v>
      </c>
      <c r="AX437" s="132">
        <v>12.58</v>
      </c>
      <c r="AY437" s="132">
        <v>0</v>
      </c>
      <c r="AZ437" s="132">
        <v>0</v>
      </c>
      <c r="BA437" s="132">
        <v>3</v>
      </c>
      <c r="BB437" s="132">
        <v>0</v>
      </c>
      <c r="BC437" s="132">
        <v>0</v>
      </c>
      <c r="BD437" s="135">
        <v>0.8</v>
      </c>
      <c r="BE437" s="135">
        <v>0</v>
      </c>
      <c r="BF437" s="135">
        <v>0</v>
      </c>
      <c r="BG437" s="135">
        <v>0</v>
      </c>
      <c r="BH437" s="135">
        <v>0</v>
      </c>
      <c r="BI437" s="135">
        <v>0</v>
      </c>
      <c r="BJ437" s="135">
        <v>0.8</v>
      </c>
      <c r="BK437" s="135">
        <v>0</v>
      </c>
      <c r="BL437" s="135">
        <v>0</v>
      </c>
      <c r="BM437" s="135">
        <v>0</v>
      </c>
      <c r="BN437" s="135">
        <v>0</v>
      </c>
      <c r="BO437" s="135">
        <v>0</v>
      </c>
      <c r="BP437" s="135">
        <v>0</v>
      </c>
      <c r="BQ437" s="135">
        <v>0</v>
      </c>
      <c r="BR437" s="135">
        <v>40</v>
      </c>
      <c r="BS437" s="125">
        <f t="shared" si="64"/>
        <v>321.57</v>
      </c>
    </row>
    <row r="438" spans="1:71" ht="17.25" customHeight="1">
      <c r="A438" s="123" t="s">
        <v>598</v>
      </c>
      <c r="B438" s="123"/>
      <c r="C438" s="123"/>
      <c r="D438" s="124" t="s">
        <v>599</v>
      </c>
      <c r="E438" s="135">
        <v>0</v>
      </c>
      <c r="F438" s="135">
        <v>0</v>
      </c>
      <c r="G438" s="135">
        <v>0</v>
      </c>
      <c r="H438" s="135">
        <v>0</v>
      </c>
      <c r="I438" s="135">
        <v>0</v>
      </c>
      <c r="J438" s="135">
        <v>0</v>
      </c>
      <c r="K438" s="135">
        <v>0</v>
      </c>
      <c r="L438" s="135">
        <v>0</v>
      </c>
      <c r="M438" s="135">
        <v>0</v>
      </c>
      <c r="N438" s="135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35">
        <v>0</v>
      </c>
      <c r="V438" s="135">
        <v>0</v>
      </c>
      <c r="W438" s="135">
        <v>0</v>
      </c>
      <c r="X438" s="123" t="s">
        <v>598</v>
      </c>
      <c r="Y438" s="123"/>
      <c r="Z438" s="123"/>
      <c r="AA438" s="124" t="s">
        <v>599</v>
      </c>
      <c r="AB438" s="135">
        <v>0</v>
      </c>
      <c r="AC438" s="136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>
        <v>0</v>
      </c>
      <c r="BE438" s="135">
        <v>0</v>
      </c>
      <c r="BF438" s="135">
        <v>0</v>
      </c>
      <c r="BG438" s="135">
        <v>0</v>
      </c>
      <c r="BH438" s="135">
        <v>0</v>
      </c>
      <c r="BI438" s="135">
        <v>0</v>
      </c>
      <c r="BJ438" s="135">
        <v>0</v>
      </c>
      <c r="BK438" s="135">
        <v>0</v>
      </c>
      <c r="BL438" s="135">
        <v>0</v>
      </c>
      <c r="BM438" s="135">
        <v>0</v>
      </c>
      <c r="BN438" s="135">
        <v>0</v>
      </c>
      <c r="BO438" s="135">
        <v>0</v>
      </c>
      <c r="BP438" s="135">
        <v>0</v>
      </c>
      <c r="BQ438" s="135">
        <v>0</v>
      </c>
      <c r="BR438" s="135">
        <v>520</v>
      </c>
      <c r="BS438" s="125">
        <f t="shared" si="64"/>
        <v>520</v>
      </c>
    </row>
    <row r="439" spans="1:71" ht="17.25" customHeight="1">
      <c r="A439" s="123"/>
      <c r="B439" s="123" t="s">
        <v>137</v>
      </c>
      <c r="C439" s="123"/>
      <c r="D439" s="124" t="s">
        <v>600</v>
      </c>
      <c r="E439" s="135">
        <v>0</v>
      </c>
      <c r="F439" s="135">
        <v>0</v>
      </c>
      <c r="G439" s="135">
        <v>0</v>
      </c>
      <c r="H439" s="135">
        <v>0</v>
      </c>
      <c r="I439" s="135">
        <v>0</v>
      </c>
      <c r="J439" s="135">
        <v>0</v>
      </c>
      <c r="K439" s="135">
        <v>0</v>
      </c>
      <c r="L439" s="135">
        <v>0</v>
      </c>
      <c r="M439" s="135">
        <v>0</v>
      </c>
      <c r="N439" s="135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35">
        <v>0</v>
      </c>
      <c r="V439" s="135">
        <v>0</v>
      </c>
      <c r="W439" s="135">
        <v>0</v>
      </c>
      <c r="X439" s="123"/>
      <c r="Y439" s="123" t="s">
        <v>137</v>
      </c>
      <c r="Z439" s="123"/>
      <c r="AA439" s="124" t="s">
        <v>600</v>
      </c>
      <c r="AB439" s="135">
        <v>0</v>
      </c>
      <c r="AC439" s="136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>
        <v>0</v>
      </c>
      <c r="BE439" s="135">
        <v>0</v>
      </c>
      <c r="BF439" s="135">
        <v>0</v>
      </c>
      <c r="BG439" s="135">
        <v>0</v>
      </c>
      <c r="BH439" s="135">
        <v>0</v>
      </c>
      <c r="BI439" s="135">
        <v>0</v>
      </c>
      <c r="BJ439" s="135">
        <v>0</v>
      </c>
      <c r="BK439" s="135">
        <v>0</v>
      </c>
      <c r="BL439" s="135">
        <v>0</v>
      </c>
      <c r="BM439" s="135">
        <v>0</v>
      </c>
      <c r="BN439" s="135">
        <v>0</v>
      </c>
      <c r="BO439" s="135">
        <v>0</v>
      </c>
      <c r="BP439" s="135">
        <v>0</v>
      </c>
      <c r="BQ439" s="135">
        <v>0</v>
      </c>
      <c r="BR439" s="135">
        <v>400</v>
      </c>
      <c r="BS439" s="125">
        <f t="shared" si="64"/>
        <v>400</v>
      </c>
    </row>
    <row r="440" spans="1:71" ht="17.25" customHeight="1">
      <c r="A440" s="123" t="s">
        <v>601</v>
      </c>
      <c r="B440" s="123" t="s">
        <v>140</v>
      </c>
      <c r="C440" s="123" t="s">
        <v>137</v>
      </c>
      <c r="D440" s="124" t="s">
        <v>141</v>
      </c>
      <c r="E440" s="135">
        <v>0</v>
      </c>
      <c r="F440" s="135">
        <v>0</v>
      </c>
      <c r="G440" s="135">
        <v>0</v>
      </c>
      <c r="H440" s="135">
        <v>0</v>
      </c>
      <c r="I440" s="135">
        <v>0</v>
      </c>
      <c r="J440" s="135">
        <v>0</v>
      </c>
      <c r="K440" s="135">
        <v>0</v>
      </c>
      <c r="L440" s="135">
        <v>0</v>
      </c>
      <c r="M440" s="135">
        <v>0</v>
      </c>
      <c r="N440" s="135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35">
        <v>0</v>
      </c>
      <c r="V440" s="135">
        <v>0</v>
      </c>
      <c r="W440" s="135">
        <v>0</v>
      </c>
      <c r="X440" s="123" t="s">
        <v>601</v>
      </c>
      <c r="Y440" s="123" t="s">
        <v>140</v>
      </c>
      <c r="Z440" s="123" t="s">
        <v>137</v>
      </c>
      <c r="AA440" s="124" t="s">
        <v>141</v>
      </c>
      <c r="AB440" s="135">
        <v>0</v>
      </c>
      <c r="AC440" s="136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>
        <v>0</v>
      </c>
      <c r="BE440" s="135">
        <v>0</v>
      </c>
      <c r="BF440" s="135">
        <v>0</v>
      </c>
      <c r="BG440" s="135">
        <v>0</v>
      </c>
      <c r="BH440" s="135">
        <v>0</v>
      </c>
      <c r="BI440" s="135">
        <v>0</v>
      </c>
      <c r="BJ440" s="135">
        <v>0</v>
      </c>
      <c r="BK440" s="135">
        <v>0</v>
      </c>
      <c r="BL440" s="135">
        <v>0</v>
      </c>
      <c r="BM440" s="135">
        <v>0</v>
      </c>
      <c r="BN440" s="135">
        <v>0</v>
      </c>
      <c r="BO440" s="135">
        <v>0</v>
      </c>
      <c r="BP440" s="135">
        <v>0</v>
      </c>
      <c r="BQ440" s="135">
        <v>0</v>
      </c>
      <c r="BR440" s="135">
        <v>400</v>
      </c>
      <c r="BS440" s="125">
        <f t="shared" si="64"/>
        <v>400</v>
      </c>
    </row>
    <row r="441" spans="1:71" ht="17.25" customHeight="1">
      <c r="A441" s="123" t="s">
        <v>601</v>
      </c>
      <c r="B441" s="123" t="s">
        <v>140</v>
      </c>
      <c r="C441" s="123" t="s">
        <v>237</v>
      </c>
      <c r="D441" s="124" t="s">
        <v>602</v>
      </c>
      <c r="E441" s="135">
        <v>0</v>
      </c>
      <c r="F441" s="135">
        <v>0</v>
      </c>
      <c r="G441" s="135">
        <v>0</v>
      </c>
      <c r="H441" s="135">
        <v>0</v>
      </c>
      <c r="I441" s="135">
        <v>0</v>
      </c>
      <c r="J441" s="135">
        <v>0</v>
      </c>
      <c r="K441" s="135">
        <v>0</v>
      </c>
      <c r="L441" s="135">
        <v>0</v>
      </c>
      <c r="M441" s="135">
        <v>0</v>
      </c>
      <c r="N441" s="135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35">
        <v>0</v>
      </c>
      <c r="V441" s="135">
        <v>0</v>
      </c>
      <c r="W441" s="135">
        <v>0</v>
      </c>
      <c r="X441" s="123" t="s">
        <v>601</v>
      </c>
      <c r="Y441" s="123" t="s">
        <v>140</v>
      </c>
      <c r="Z441" s="123" t="s">
        <v>237</v>
      </c>
      <c r="AA441" s="124" t="s">
        <v>602</v>
      </c>
      <c r="AB441" s="135">
        <v>0</v>
      </c>
      <c r="AC441" s="136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>
        <v>0</v>
      </c>
      <c r="BE441" s="135">
        <v>0</v>
      </c>
      <c r="BF441" s="135">
        <v>0</v>
      </c>
      <c r="BG441" s="135">
        <v>0</v>
      </c>
      <c r="BH441" s="135">
        <v>0</v>
      </c>
      <c r="BI441" s="135">
        <v>0</v>
      </c>
      <c r="BJ441" s="135">
        <v>0</v>
      </c>
      <c r="BK441" s="135">
        <v>0</v>
      </c>
      <c r="BL441" s="135">
        <v>0</v>
      </c>
      <c r="BM441" s="135">
        <v>0</v>
      </c>
      <c r="BN441" s="135">
        <v>0</v>
      </c>
      <c r="BO441" s="135">
        <v>0</v>
      </c>
      <c r="BP441" s="135">
        <v>0</v>
      </c>
      <c r="BQ441" s="135">
        <v>0</v>
      </c>
      <c r="BR441" s="135">
        <v>0</v>
      </c>
      <c r="BS441" s="125">
        <f t="shared" si="64"/>
        <v>0</v>
      </c>
    </row>
    <row r="442" spans="1:71" ht="17.25" customHeight="1">
      <c r="A442" s="123" t="s">
        <v>601</v>
      </c>
      <c r="B442" s="123" t="s">
        <v>140</v>
      </c>
      <c r="C442" s="123" t="s">
        <v>153</v>
      </c>
      <c r="D442" s="124" t="s">
        <v>603</v>
      </c>
      <c r="E442" s="135">
        <v>0</v>
      </c>
      <c r="F442" s="135">
        <v>0</v>
      </c>
      <c r="G442" s="135">
        <v>0</v>
      </c>
      <c r="H442" s="135">
        <v>0</v>
      </c>
      <c r="I442" s="135">
        <v>0</v>
      </c>
      <c r="J442" s="135">
        <v>0</v>
      </c>
      <c r="K442" s="135">
        <v>0</v>
      </c>
      <c r="L442" s="135">
        <v>0</v>
      </c>
      <c r="M442" s="135">
        <v>0</v>
      </c>
      <c r="N442" s="135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35">
        <v>0</v>
      </c>
      <c r="V442" s="135">
        <v>0</v>
      </c>
      <c r="W442" s="135">
        <v>0</v>
      </c>
      <c r="X442" s="123" t="s">
        <v>601</v>
      </c>
      <c r="Y442" s="123" t="s">
        <v>140</v>
      </c>
      <c r="Z442" s="123" t="s">
        <v>153</v>
      </c>
      <c r="AA442" s="124" t="s">
        <v>603</v>
      </c>
      <c r="AB442" s="135">
        <v>0</v>
      </c>
      <c r="AC442" s="136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>
        <v>0</v>
      </c>
      <c r="BE442" s="135">
        <v>0</v>
      </c>
      <c r="BF442" s="135">
        <v>0</v>
      </c>
      <c r="BG442" s="135">
        <v>0</v>
      </c>
      <c r="BH442" s="135">
        <v>0</v>
      </c>
      <c r="BI442" s="135">
        <v>0</v>
      </c>
      <c r="BJ442" s="135">
        <v>0</v>
      </c>
      <c r="BK442" s="135">
        <v>0</v>
      </c>
      <c r="BL442" s="135">
        <v>0</v>
      </c>
      <c r="BM442" s="135">
        <v>0</v>
      </c>
      <c r="BN442" s="135">
        <v>0</v>
      </c>
      <c r="BO442" s="135">
        <v>0</v>
      </c>
      <c r="BP442" s="135">
        <v>0</v>
      </c>
      <c r="BQ442" s="135">
        <v>0</v>
      </c>
      <c r="BR442" s="135">
        <v>0</v>
      </c>
      <c r="BS442" s="125">
        <f t="shared" si="64"/>
        <v>0</v>
      </c>
    </row>
    <row r="443" spans="1:71" ht="17.25" customHeight="1">
      <c r="A443" s="123"/>
      <c r="B443" s="123" t="s">
        <v>155</v>
      </c>
      <c r="C443" s="123"/>
      <c r="D443" s="124" t="s">
        <v>604</v>
      </c>
      <c r="E443" s="135">
        <v>0</v>
      </c>
      <c r="F443" s="135">
        <v>0</v>
      </c>
      <c r="G443" s="135">
        <v>0</v>
      </c>
      <c r="H443" s="135">
        <v>0</v>
      </c>
      <c r="I443" s="135">
        <v>0</v>
      </c>
      <c r="J443" s="135">
        <v>0</v>
      </c>
      <c r="K443" s="135">
        <v>0</v>
      </c>
      <c r="L443" s="135">
        <v>0</v>
      </c>
      <c r="M443" s="135">
        <v>0</v>
      </c>
      <c r="N443" s="135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35">
        <v>0</v>
      </c>
      <c r="V443" s="135">
        <v>0</v>
      </c>
      <c r="W443" s="135">
        <v>0</v>
      </c>
      <c r="X443" s="123"/>
      <c r="Y443" s="123" t="s">
        <v>155</v>
      </c>
      <c r="Z443" s="123"/>
      <c r="AA443" s="124" t="s">
        <v>604</v>
      </c>
      <c r="AB443" s="135">
        <v>0</v>
      </c>
      <c r="AC443" s="136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>
        <v>0</v>
      </c>
      <c r="BE443" s="135">
        <v>0</v>
      </c>
      <c r="BF443" s="135">
        <v>0</v>
      </c>
      <c r="BG443" s="135">
        <v>0</v>
      </c>
      <c r="BH443" s="135">
        <v>0</v>
      </c>
      <c r="BI443" s="135">
        <v>0</v>
      </c>
      <c r="BJ443" s="135">
        <v>0</v>
      </c>
      <c r="BK443" s="135">
        <v>0</v>
      </c>
      <c r="BL443" s="135">
        <v>0</v>
      </c>
      <c r="BM443" s="135">
        <v>0</v>
      </c>
      <c r="BN443" s="135">
        <v>0</v>
      </c>
      <c r="BO443" s="135">
        <v>0</v>
      </c>
      <c r="BP443" s="135">
        <v>0</v>
      </c>
      <c r="BQ443" s="135">
        <v>0</v>
      </c>
      <c r="BR443" s="135">
        <v>120</v>
      </c>
      <c r="BS443" s="125">
        <f t="shared" si="64"/>
        <v>120</v>
      </c>
    </row>
    <row r="444" spans="1:71" ht="17.25" customHeight="1">
      <c r="A444" s="123" t="s">
        <v>601</v>
      </c>
      <c r="B444" s="123" t="s">
        <v>157</v>
      </c>
      <c r="C444" s="123" t="s">
        <v>153</v>
      </c>
      <c r="D444" s="124" t="s">
        <v>605</v>
      </c>
      <c r="E444" s="135">
        <v>0</v>
      </c>
      <c r="F444" s="135">
        <v>0</v>
      </c>
      <c r="G444" s="135">
        <v>0</v>
      </c>
      <c r="H444" s="135">
        <v>0</v>
      </c>
      <c r="I444" s="135">
        <v>0</v>
      </c>
      <c r="J444" s="135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23" t="s">
        <v>601</v>
      </c>
      <c r="Y444" s="123" t="s">
        <v>157</v>
      </c>
      <c r="Z444" s="123" t="s">
        <v>153</v>
      </c>
      <c r="AA444" s="124" t="s">
        <v>605</v>
      </c>
      <c r="AB444" s="135">
        <v>0</v>
      </c>
      <c r="AC444" s="136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>
        <v>0</v>
      </c>
      <c r="BE444" s="135">
        <v>0</v>
      </c>
      <c r="BF444" s="135">
        <v>0</v>
      </c>
      <c r="BG444" s="135">
        <v>0</v>
      </c>
      <c r="BH444" s="135">
        <v>0</v>
      </c>
      <c r="BI444" s="135">
        <v>0</v>
      </c>
      <c r="BJ444" s="135">
        <v>0</v>
      </c>
      <c r="BK444" s="135">
        <v>0</v>
      </c>
      <c r="BL444" s="135">
        <v>0</v>
      </c>
      <c r="BM444" s="135">
        <v>0</v>
      </c>
      <c r="BN444" s="135">
        <v>0</v>
      </c>
      <c r="BO444" s="135">
        <v>0</v>
      </c>
      <c r="BP444" s="135">
        <v>0</v>
      </c>
      <c r="BQ444" s="135">
        <v>0</v>
      </c>
      <c r="BR444" s="135">
        <v>120</v>
      </c>
      <c r="BS444" s="125">
        <f t="shared" si="64"/>
        <v>120</v>
      </c>
    </row>
    <row r="445" spans="1:71" ht="17.25" customHeight="1">
      <c r="A445" s="123" t="s">
        <v>606</v>
      </c>
      <c r="B445" s="123"/>
      <c r="C445" s="123"/>
      <c r="D445" s="124" t="s">
        <v>607</v>
      </c>
      <c r="E445" s="135">
        <v>653.74</v>
      </c>
      <c r="F445" s="135">
        <v>575.91999999999996</v>
      </c>
      <c r="G445" s="135">
        <v>106.93</v>
      </c>
      <c r="H445" s="135">
        <v>60.08</v>
      </c>
      <c r="I445" s="135">
        <v>60.08</v>
      </c>
      <c r="J445" s="135">
        <v>0</v>
      </c>
      <c r="K445" s="135">
        <v>0</v>
      </c>
      <c r="L445" s="135">
        <v>0</v>
      </c>
      <c r="M445" s="135">
        <v>8.91</v>
      </c>
      <c r="N445" s="135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5">
        <v>0</v>
      </c>
      <c r="V445" s="135">
        <v>0</v>
      </c>
      <c r="W445" s="135">
        <v>400</v>
      </c>
      <c r="X445" s="123" t="s">
        <v>606</v>
      </c>
      <c r="Y445" s="123"/>
      <c r="Z445" s="123"/>
      <c r="AA445" s="124" t="s">
        <v>607</v>
      </c>
      <c r="AB445" s="135">
        <v>77.819999999999993</v>
      </c>
      <c r="AC445" s="136">
        <f>AC446</f>
        <v>4.58</v>
      </c>
      <c r="AD445" s="136">
        <f t="shared" ref="AD445:BC445" si="73">AD446</f>
        <v>5</v>
      </c>
      <c r="AE445" s="136">
        <f t="shared" si="73"/>
        <v>0</v>
      </c>
      <c r="AF445" s="136">
        <f t="shared" si="73"/>
        <v>0</v>
      </c>
      <c r="AG445" s="136">
        <f t="shared" si="73"/>
        <v>1</v>
      </c>
      <c r="AH445" s="136">
        <f t="shared" si="73"/>
        <v>4</v>
      </c>
      <c r="AI445" s="136">
        <f t="shared" si="73"/>
        <v>1</v>
      </c>
      <c r="AJ445" s="136">
        <f t="shared" si="73"/>
        <v>0</v>
      </c>
      <c r="AK445" s="136">
        <f t="shared" si="73"/>
        <v>0</v>
      </c>
      <c r="AL445" s="136">
        <f t="shared" si="73"/>
        <v>14</v>
      </c>
      <c r="AM445" s="136">
        <f t="shared" si="73"/>
        <v>0</v>
      </c>
      <c r="AN445" s="136">
        <f t="shared" si="73"/>
        <v>0</v>
      </c>
      <c r="AO445" s="136">
        <f t="shared" si="73"/>
        <v>0</v>
      </c>
      <c r="AP445" s="136">
        <f t="shared" si="73"/>
        <v>1</v>
      </c>
      <c r="AQ445" s="136">
        <f t="shared" si="73"/>
        <v>1</v>
      </c>
      <c r="AR445" s="136">
        <f t="shared" si="73"/>
        <v>4.5</v>
      </c>
      <c r="AS445" s="136">
        <f t="shared" si="73"/>
        <v>0</v>
      </c>
      <c r="AT445" s="136">
        <f t="shared" si="73"/>
        <v>0</v>
      </c>
      <c r="AU445" s="136">
        <f t="shared" si="73"/>
        <v>0</v>
      </c>
      <c r="AV445" s="136">
        <f t="shared" si="73"/>
        <v>0</v>
      </c>
      <c r="AW445" s="136">
        <f t="shared" si="73"/>
        <v>0</v>
      </c>
      <c r="AX445" s="136">
        <f t="shared" si="73"/>
        <v>5</v>
      </c>
      <c r="AY445" s="136">
        <f t="shared" si="73"/>
        <v>0</v>
      </c>
      <c r="AZ445" s="136">
        <f t="shared" si="73"/>
        <v>0</v>
      </c>
      <c r="BA445" s="136">
        <f t="shared" si="73"/>
        <v>13.74</v>
      </c>
      <c r="BB445" s="136">
        <f t="shared" si="73"/>
        <v>0</v>
      </c>
      <c r="BC445" s="136">
        <f t="shared" si="73"/>
        <v>23</v>
      </c>
      <c r="BD445" s="135">
        <v>0</v>
      </c>
      <c r="BE445" s="135">
        <v>0</v>
      </c>
      <c r="BF445" s="135">
        <v>0</v>
      </c>
      <c r="BG445" s="135">
        <v>0</v>
      </c>
      <c r="BH445" s="135">
        <v>0</v>
      </c>
      <c r="BI445" s="135">
        <v>0</v>
      </c>
      <c r="BJ445" s="135">
        <v>0</v>
      </c>
      <c r="BK445" s="135">
        <v>0</v>
      </c>
      <c r="BL445" s="135">
        <v>0</v>
      </c>
      <c r="BM445" s="135">
        <v>0</v>
      </c>
      <c r="BN445" s="135">
        <v>0</v>
      </c>
      <c r="BO445" s="135">
        <v>0</v>
      </c>
      <c r="BP445" s="135">
        <v>0</v>
      </c>
      <c r="BQ445" s="135">
        <v>0</v>
      </c>
      <c r="BR445" s="135">
        <v>472.8</v>
      </c>
      <c r="BS445" s="125">
        <f t="shared" si="64"/>
        <v>1126.54</v>
      </c>
    </row>
    <row r="446" spans="1:71" ht="17.25" customHeight="1">
      <c r="A446" s="123"/>
      <c r="B446" s="123" t="s">
        <v>137</v>
      </c>
      <c r="C446" s="123"/>
      <c r="D446" s="124" t="s">
        <v>608</v>
      </c>
      <c r="E446" s="135">
        <v>253.74</v>
      </c>
      <c r="F446" s="135">
        <v>175.92</v>
      </c>
      <c r="G446" s="135">
        <v>106.93</v>
      </c>
      <c r="H446" s="135">
        <v>60.08</v>
      </c>
      <c r="I446" s="135">
        <v>60.08</v>
      </c>
      <c r="J446" s="135">
        <v>0</v>
      </c>
      <c r="K446" s="135">
        <v>0</v>
      </c>
      <c r="L446" s="135">
        <v>0</v>
      </c>
      <c r="M446" s="135">
        <v>8.91</v>
      </c>
      <c r="N446" s="135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35">
        <v>0</v>
      </c>
      <c r="V446" s="135">
        <v>0</v>
      </c>
      <c r="W446" s="135">
        <v>0</v>
      </c>
      <c r="X446" s="123"/>
      <c r="Y446" s="123" t="s">
        <v>137</v>
      </c>
      <c r="Z446" s="123"/>
      <c r="AA446" s="124" t="s">
        <v>608</v>
      </c>
      <c r="AB446" s="135">
        <v>77.819999999999993</v>
      </c>
      <c r="AC446" s="136">
        <f>SUM(AC447:AC448)</f>
        <v>4.58</v>
      </c>
      <c r="AD446" s="136">
        <f t="shared" ref="AD446:BC446" si="74">SUM(AD447:AD448)</f>
        <v>5</v>
      </c>
      <c r="AE446" s="136">
        <f t="shared" si="74"/>
        <v>0</v>
      </c>
      <c r="AF446" s="136">
        <f t="shared" si="74"/>
        <v>0</v>
      </c>
      <c r="AG446" s="136">
        <f t="shared" si="74"/>
        <v>1</v>
      </c>
      <c r="AH446" s="136">
        <f t="shared" si="74"/>
        <v>4</v>
      </c>
      <c r="AI446" s="136">
        <f t="shared" si="74"/>
        <v>1</v>
      </c>
      <c r="AJ446" s="136">
        <f t="shared" si="74"/>
        <v>0</v>
      </c>
      <c r="AK446" s="136">
        <f t="shared" si="74"/>
        <v>0</v>
      </c>
      <c r="AL446" s="136">
        <f t="shared" si="74"/>
        <v>14</v>
      </c>
      <c r="AM446" s="136">
        <f t="shared" si="74"/>
        <v>0</v>
      </c>
      <c r="AN446" s="136">
        <f t="shared" si="74"/>
        <v>0</v>
      </c>
      <c r="AO446" s="136">
        <f t="shared" si="74"/>
        <v>0</v>
      </c>
      <c r="AP446" s="136">
        <f t="shared" si="74"/>
        <v>1</v>
      </c>
      <c r="AQ446" s="136">
        <f t="shared" si="74"/>
        <v>1</v>
      </c>
      <c r="AR446" s="136">
        <f t="shared" si="74"/>
        <v>4.5</v>
      </c>
      <c r="AS446" s="136">
        <f t="shared" si="74"/>
        <v>0</v>
      </c>
      <c r="AT446" s="136">
        <f t="shared" si="74"/>
        <v>0</v>
      </c>
      <c r="AU446" s="136">
        <f t="shared" si="74"/>
        <v>0</v>
      </c>
      <c r="AV446" s="136">
        <f t="shared" si="74"/>
        <v>0</v>
      </c>
      <c r="AW446" s="136">
        <f t="shared" si="74"/>
        <v>0</v>
      </c>
      <c r="AX446" s="136">
        <f t="shared" si="74"/>
        <v>5</v>
      </c>
      <c r="AY446" s="136">
        <f t="shared" si="74"/>
        <v>0</v>
      </c>
      <c r="AZ446" s="136">
        <f t="shared" si="74"/>
        <v>0</v>
      </c>
      <c r="BA446" s="136">
        <f t="shared" si="74"/>
        <v>13.74</v>
      </c>
      <c r="BB446" s="136">
        <f t="shared" si="74"/>
        <v>0</v>
      </c>
      <c r="BC446" s="136">
        <f t="shared" si="74"/>
        <v>23</v>
      </c>
      <c r="BD446" s="135">
        <v>0</v>
      </c>
      <c r="BE446" s="135">
        <v>0</v>
      </c>
      <c r="BF446" s="135">
        <v>0</v>
      </c>
      <c r="BG446" s="135">
        <v>0</v>
      </c>
      <c r="BH446" s="135">
        <v>0</v>
      </c>
      <c r="BI446" s="135">
        <v>0</v>
      </c>
      <c r="BJ446" s="135">
        <v>0</v>
      </c>
      <c r="BK446" s="135">
        <v>0</v>
      </c>
      <c r="BL446" s="135">
        <v>0</v>
      </c>
      <c r="BM446" s="135">
        <v>0</v>
      </c>
      <c r="BN446" s="135">
        <v>0</v>
      </c>
      <c r="BO446" s="135">
        <v>0</v>
      </c>
      <c r="BP446" s="135">
        <v>0</v>
      </c>
      <c r="BQ446" s="135">
        <v>0</v>
      </c>
      <c r="BR446" s="135">
        <v>222.8</v>
      </c>
      <c r="BS446" s="125">
        <f t="shared" si="64"/>
        <v>476.54</v>
      </c>
    </row>
    <row r="447" spans="1:71" ht="17.25" customHeight="1">
      <c r="A447" s="123" t="s">
        <v>609</v>
      </c>
      <c r="B447" s="123" t="s">
        <v>140</v>
      </c>
      <c r="C447" s="123" t="s">
        <v>137</v>
      </c>
      <c r="D447" s="124" t="s">
        <v>141</v>
      </c>
      <c r="E447" s="135">
        <v>253.74</v>
      </c>
      <c r="F447" s="135">
        <v>175.92</v>
      </c>
      <c r="G447" s="135">
        <v>106.93</v>
      </c>
      <c r="H447" s="135">
        <v>60.08</v>
      </c>
      <c r="I447" s="135">
        <v>60.08</v>
      </c>
      <c r="J447" s="135">
        <v>0</v>
      </c>
      <c r="K447" s="135">
        <v>0</v>
      </c>
      <c r="L447" s="135">
        <v>0</v>
      </c>
      <c r="M447" s="135">
        <v>8.91</v>
      </c>
      <c r="N447" s="135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5">
        <v>0</v>
      </c>
      <c r="V447" s="135">
        <v>0</v>
      </c>
      <c r="W447" s="135">
        <v>0</v>
      </c>
      <c r="X447" s="123" t="s">
        <v>609</v>
      </c>
      <c r="Y447" s="123" t="s">
        <v>140</v>
      </c>
      <c r="Z447" s="123" t="s">
        <v>137</v>
      </c>
      <c r="AA447" s="124" t="s">
        <v>141</v>
      </c>
      <c r="AB447" s="135">
        <v>77.819999999999993</v>
      </c>
      <c r="AC447" s="131">
        <v>4.58</v>
      </c>
      <c r="AD447" s="132">
        <v>5</v>
      </c>
      <c r="AE447" s="133">
        <v>0</v>
      </c>
      <c r="AF447" s="133">
        <v>0</v>
      </c>
      <c r="AG447" s="132">
        <v>1</v>
      </c>
      <c r="AH447" s="132">
        <v>4</v>
      </c>
      <c r="AI447" s="132">
        <v>1</v>
      </c>
      <c r="AJ447" s="132">
        <v>0</v>
      </c>
      <c r="AK447" s="132">
        <v>0</v>
      </c>
      <c r="AL447" s="132">
        <v>14</v>
      </c>
      <c r="AM447" s="133">
        <v>0</v>
      </c>
      <c r="AN447" s="132">
        <v>0</v>
      </c>
      <c r="AO447" s="132">
        <v>0</v>
      </c>
      <c r="AP447" s="132">
        <v>1</v>
      </c>
      <c r="AQ447" s="132">
        <v>1</v>
      </c>
      <c r="AR447" s="132">
        <v>4.5</v>
      </c>
      <c r="AS447" s="133">
        <v>0</v>
      </c>
      <c r="AT447" s="133">
        <v>0</v>
      </c>
      <c r="AU447" s="133">
        <v>0</v>
      </c>
      <c r="AV447" s="132">
        <v>0</v>
      </c>
      <c r="AW447" s="133">
        <v>0</v>
      </c>
      <c r="AX447" s="132">
        <v>5</v>
      </c>
      <c r="AY447" s="132">
        <v>0</v>
      </c>
      <c r="AZ447" s="132">
        <v>0</v>
      </c>
      <c r="BA447" s="132">
        <v>13.74</v>
      </c>
      <c r="BB447" s="132">
        <v>0</v>
      </c>
      <c r="BC447" s="132">
        <v>23</v>
      </c>
      <c r="BD447" s="135">
        <v>0</v>
      </c>
      <c r="BE447" s="135">
        <v>0</v>
      </c>
      <c r="BF447" s="135">
        <v>0</v>
      </c>
      <c r="BG447" s="135">
        <v>0</v>
      </c>
      <c r="BH447" s="135">
        <v>0</v>
      </c>
      <c r="BI447" s="135">
        <v>0</v>
      </c>
      <c r="BJ447" s="135">
        <v>0</v>
      </c>
      <c r="BK447" s="135">
        <v>0</v>
      </c>
      <c r="BL447" s="135">
        <v>0</v>
      </c>
      <c r="BM447" s="135">
        <v>0</v>
      </c>
      <c r="BN447" s="135">
        <v>0</v>
      </c>
      <c r="BO447" s="135">
        <v>0</v>
      </c>
      <c r="BP447" s="135">
        <v>0</v>
      </c>
      <c r="BQ447" s="135">
        <v>0</v>
      </c>
      <c r="BR447" s="135">
        <v>222.8</v>
      </c>
      <c r="BS447" s="125">
        <f t="shared" si="64"/>
        <v>476.54</v>
      </c>
    </row>
    <row r="448" spans="1:71" ht="17.25" customHeight="1">
      <c r="A448" s="123" t="s">
        <v>609</v>
      </c>
      <c r="B448" s="123" t="s">
        <v>140</v>
      </c>
      <c r="C448" s="123" t="s">
        <v>153</v>
      </c>
      <c r="D448" s="124" t="s">
        <v>610</v>
      </c>
      <c r="E448" s="135">
        <v>0</v>
      </c>
      <c r="F448" s="135">
        <v>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35">
        <v>0</v>
      </c>
      <c r="V448" s="135">
        <v>0</v>
      </c>
      <c r="W448" s="135">
        <v>0</v>
      </c>
      <c r="X448" s="123" t="s">
        <v>609</v>
      </c>
      <c r="Y448" s="123" t="s">
        <v>140</v>
      </c>
      <c r="Z448" s="123" t="s">
        <v>153</v>
      </c>
      <c r="AA448" s="124" t="s">
        <v>610</v>
      </c>
      <c r="AB448" s="135">
        <v>0</v>
      </c>
      <c r="AC448" s="136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>
        <v>0</v>
      </c>
      <c r="BE448" s="135">
        <v>0</v>
      </c>
      <c r="BF448" s="135">
        <v>0</v>
      </c>
      <c r="BG448" s="135">
        <v>0</v>
      </c>
      <c r="BH448" s="135">
        <v>0</v>
      </c>
      <c r="BI448" s="135">
        <v>0</v>
      </c>
      <c r="BJ448" s="135">
        <v>0</v>
      </c>
      <c r="BK448" s="135">
        <v>0</v>
      </c>
      <c r="BL448" s="135">
        <v>0</v>
      </c>
      <c r="BM448" s="135">
        <v>0</v>
      </c>
      <c r="BN448" s="135">
        <v>0</v>
      </c>
      <c r="BO448" s="135">
        <v>0</v>
      </c>
      <c r="BP448" s="135">
        <v>0</v>
      </c>
      <c r="BQ448" s="135">
        <v>0</v>
      </c>
      <c r="BR448" s="135">
        <v>0</v>
      </c>
      <c r="BS448" s="125">
        <f t="shared" si="64"/>
        <v>0</v>
      </c>
    </row>
    <row r="449" spans="1:71" ht="17.25" customHeight="1">
      <c r="A449" s="123"/>
      <c r="B449" s="123" t="s">
        <v>144</v>
      </c>
      <c r="C449" s="123"/>
      <c r="D449" s="124" t="s">
        <v>611</v>
      </c>
      <c r="E449" s="135">
        <v>400</v>
      </c>
      <c r="F449" s="135">
        <v>400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35">
        <v>0</v>
      </c>
      <c r="V449" s="135">
        <v>0</v>
      </c>
      <c r="W449" s="135">
        <v>400</v>
      </c>
      <c r="X449" s="123"/>
      <c r="Y449" s="123" t="s">
        <v>144</v>
      </c>
      <c r="Z449" s="123"/>
      <c r="AA449" s="124" t="s">
        <v>611</v>
      </c>
      <c r="AB449" s="135">
        <v>0</v>
      </c>
      <c r="AC449" s="136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>
        <v>0</v>
      </c>
      <c r="BE449" s="135">
        <v>0</v>
      </c>
      <c r="BF449" s="135">
        <v>0</v>
      </c>
      <c r="BG449" s="135">
        <v>0</v>
      </c>
      <c r="BH449" s="135">
        <v>0</v>
      </c>
      <c r="BI449" s="135">
        <v>0</v>
      </c>
      <c r="BJ449" s="135">
        <v>0</v>
      </c>
      <c r="BK449" s="135">
        <v>0</v>
      </c>
      <c r="BL449" s="135">
        <v>0</v>
      </c>
      <c r="BM449" s="135">
        <v>0</v>
      </c>
      <c r="BN449" s="135">
        <v>0</v>
      </c>
      <c r="BO449" s="135">
        <v>0</v>
      </c>
      <c r="BP449" s="135">
        <v>0</v>
      </c>
      <c r="BQ449" s="135">
        <v>0</v>
      </c>
      <c r="BR449" s="135">
        <v>250</v>
      </c>
      <c r="BS449" s="125">
        <f t="shared" si="64"/>
        <v>650</v>
      </c>
    </row>
    <row r="450" spans="1:71" ht="17.25" customHeight="1">
      <c r="A450" s="123" t="s">
        <v>609</v>
      </c>
      <c r="B450" s="123" t="s">
        <v>146</v>
      </c>
      <c r="C450" s="123" t="s">
        <v>137</v>
      </c>
      <c r="D450" s="124" t="s">
        <v>141</v>
      </c>
      <c r="E450" s="135">
        <v>400</v>
      </c>
      <c r="F450" s="135">
        <v>400</v>
      </c>
      <c r="G450" s="135">
        <v>0</v>
      </c>
      <c r="H450" s="135">
        <v>0</v>
      </c>
      <c r="I450" s="135">
        <v>0</v>
      </c>
      <c r="J450" s="135">
        <v>0</v>
      </c>
      <c r="K450" s="135">
        <v>0</v>
      </c>
      <c r="L450" s="135">
        <v>0</v>
      </c>
      <c r="M450" s="135">
        <v>0</v>
      </c>
      <c r="N450" s="135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35">
        <v>0</v>
      </c>
      <c r="V450" s="135">
        <v>0</v>
      </c>
      <c r="W450" s="135">
        <v>400</v>
      </c>
      <c r="X450" s="123" t="s">
        <v>609</v>
      </c>
      <c r="Y450" s="123" t="s">
        <v>146</v>
      </c>
      <c r="Z450" s="123" t="s">
        <v>137</v>
      </c>
      <c r="AA450" s="124" t="s">
        <v>141</v>
      </c>
      <c r="AB450" s="135">
        <v>0</v>
      </c>
      <c r="AC450" s="136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>
        <v>0</v>
      </c>
      <c r="BE450" s="135">
        <v>0</v>
      </c>
      <c r="BF450" s="135">
        <v>0</v>
      </c>
      <c r="BG450" s="135">
        <v>0</v>
      </c>
      <c r="BH450" s="135">
        <v>0</v>
      </c>
      <c r="BI450" s="135">
        <v>0</v>
      </c>
      <c r="BJ450" s="135">
        <v>0</v>
      </c>
      <c r="BK450" s="135">
        <v>0</v>
      </c>
      <c r="BL450" s="135">
        <v>0</v>
      </c>
      <c r="BM450" s="135">
        <v>0</v>
      </c>
      <c r="BN450" s="135">
        <v>0</v>
      </c>
      <c r="BO450" s="135">
        <v>0</v>
      </c>
      <c r="BP450" s="135">
        <v>0</v>
      </c>
      <c r="BQ450" s="135">
        <v>0</v>
      </c>
      <c r="BR450" s="135">
        <v>214</v>
      </c>
      <c r="BS450" s="125">
        <f t="shared" si="64"/>
        <v>614</v>
      </c>
    </row>
    <row r="451" spans="1:71" ht="17.25" customHeight="1">
      <c r="A451" s="123" t="s">
        <v>609</v>
      </c>
      <c r="B451" s="123" t="s">
        <v>146</v>
      </c>
      <c r="C451" s="123" t="s">
        <v>155</v>
      </c>
      <c r="D451" s="124" t="s">
        <v>612</v>
      </c>
      <c r="E451" s="135">
        <v>0</v>
      </c>
      <c r="F451" s="135">
        <v>0</v>
      </c>
      <c r="G451" s="135">
        <v>0</v>
      </c>
      <c r="H451" s="135">
        <v>0</v>
      </c>
      <c r="I451" s="135">
        <v>0</v>
      </c>
      <c r="J451" s="135">
        <v>0</v>
      </c>
      <c r="K451" s="135">
        <v>0</v>
      </c>
      <c r="L451" s="135">
        <v>0</v>
      </c>
      <c r="M451" s="135">
        <v>0</v>
      </c>
      <c r="N451" s="135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35">
        <v>0</v>
      </c>
      <c r="V451" s="135">
        <v>0</v>
      </c>
      <c r="W451" s="135">
        <v>0</v>
      </c>
      <c r="X451" s="123" t="s">
        <v>609</v>
      </c>
      <c r="Y451" s="123" t="s">
        <v>146</v>
      </c>
      <c r="Z451" s="123" t="s">
        <v>155</v>
      </c>
      <c r="AA451" s="124" t="s">
        <v>612</v>
      </c>
      <c r="AB451" s="135">
        <v>0</v>
      </c>
      <c r="AC451" s="136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>
        <v>0</v>
      </c>
      <c r="BE451" s="135">
        <v>0</v>
      </c>
      <c r="BF451" s="135">
        <v>0</v>
      </c>
      <c r="BG451" s="135">
        <v>0</v>
      </c>
      <c r="BH451" s="135">
        <v>0</v>
      </c>
      <c r="BI451" s="135">
        <v>0</v>
      </c>
      <c r="BJ451" s="135">
        <v>0</v>
      </c>
      <c r="BK451" s="135">
        <v>0</v>
      </c>
      <c r="BL451" s="135">
        <v>0</v>
      </c>
      <c r="BM451" s="135">
        <v>0</v>
      </c>
      <c r="BN451" s="135">
        <v>0</v>
      </c>
      <c r="BO451" s="135">
        <v>0</v>
      </c>
      <c r="BP451" s="135">
        <v>0</v>
      </c>
      <c r="BQ451" s="135">
        <v>0</v>
      </c>
      <c r="BR451" s="135">
        <v>36</v>
      </c>
      <c r="BS451" s="125">
        <f t="shared" si="64"/>
        <v>36</v>
      </c>
    </row>
    <row r="452" spans="1:71" ht="17.25" customHeight="1">
      <c r="A452" s="123"/>
      <c r="B452" s="123" t="s">
        <v>159</v>
      </c>
      <c r="C452" s="123"/>
      <c r="D452" s="124" t="s">
        <v>613</v>
      </c>
      <c r="E452" s="135">
        <v>0</v>
      </c>
      <c r="F452" s="135">
        <v>0</v>
      </c>
      <c r="G452" s="135">
        <v>0</v>
      </c>
      <c r="H452" s="135">
        <v>0</v>
      </c>
      <c r="I452" s="135">
        <v>0</v>
      </c>
      <c r="J452" s="135">
        <v>0</v>
      </c>
      <c r="K452" s="135">
        <v>0</v>
      </c>
      <c r="L452" s="135">
        <v>0</v>
      </c>
      <c r="M452" s="135">
        <v>0</v>
      </c>
      <c r="N452" s="135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35">
        <v>0</v>
      </c>
      <c r="V452" s="135">
        <v>0</v>
      </c>
      <c r="W452" s="135">
        <v>0</v>
      </c>
      <c r="X452" s="123"/>
      <c r="Y452" s="123" t="s">
        <v>159</v>
      </c>
      <c r="Z452" s="123"/>
      <c r="AA452" s="124" t="s">
        <v>613</v>
      </c>
      <c r="AB452" s="135">
        <v>0</v>
      </c>
      <c r="AC452" s="136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>
        <v>0</v>
      </c>
      <c r="BE452" s="135">
        <v>0</v>
      </c>
      <c r="BF452" s="135">
        <v>0</v>
      </c>
      <c r="BG452" s="135">
        <v>0</v>
      </c>
      <c r="BH452" s="135">
        <v>0</v>
      </c>
      <c r="BI452" s="135">
        <v>0</v>
      </c>
      <c r="BJ452" s="135">
        <v>0</v>
      </c>
      <c r="BK452" s="135">
        <v>0</v>
      </c>
      <c r="BL452" s="135">
        <v>0</v>
      </c>
      <c r="BM452" s="135">
        <v>0</v>
      </c>
      <c r="BN452" s="135">
        <v>0</v>
      </c>
      <c r="BO452" s="135">
        <v>0</v>
      </c>
      <c r="BP452" s="135">
        <v>0</v>
      </c>
      <c r="BQ452" s="135">
        <v>0</v>
      </c>
      <c r="BR452" s="135">
        <v>0</v>
      </c>
      <c r="BS452" s="125">
        <f t="shared" si="64"/>
        <v>0</v>
      </c>
    </row>
    <row r="453" spans="1:71" ht="17.25" customHeight="1">
      <c r="A453" s="123" t="s">
        <v>609</v>
      </c>
      <c r="B453" s="123" t="s">
        <v>161</v>
      </c>
      <c r="C453" s="123" t="s">
        <v>155</v>
      </c>
      <c r="D453" s="124" t="s">
        <v>614</v>
      </c>
      <c r="E453" s="135">
        <v>0</v>
      </c>
      <c r="F453" s="135">
        <v>0</v>
      </c>
      <c r="G453" s="135">
        <v>0</v>
      </c>
      <c r="H453" s="135">
        <v>0</v>
      </c>
      <c r="I453" s="135">
        <v>0</v>
      </c>
      <c r="J453" s="135">
        <v>0</v>
      </c>
      <c r="K453" s="135">
        <v>0</v>
      </c>
      <c r="L453" s="135">
        <v>0</v>
      </c>
      <c r="M453" s="135">
        <v>0</v>
      </c>
      <c r="N453" s="135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35">
        <v>0</v>
      </c>
      <c r="V453" s="135">
        <v>0</v>
      </c>
      <c r="W453" s="135">
        <v>0</v>
      </c>
      <c r="X453" s="123" t="s">
        <v>609</v>
      </c>
      <c r="Y453" s="123" t="s">
        <v>161</v>
      </c>
      <c r="Z453" s="123" t="s">
        <v>155</v>
      </c>
      <c r="AA453" s="124" t="s">
        <v>614</v>
      </c>
      <c r="AB453" s="135">
        <v>0</v>
      </c>
      <c r="AC453" s="136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>
        <v>0</v>
      </c>
      <c r="BE453" s="135">
        <v>0</v>
      </c>
      <c r="BF453" s="135">
        <v>0</v>
      </c>
      <c r="BG453" s="135">
        <v>0</v>
      </c>
      <c r="BH453" s="135">
        <v>0</v>
      </c>
      <c r="BI453" s="135">
        <v>0</v>
      </c>
      <c r="BJ453" s="135">
        <v>0</v>
      </c>
      <c r="BK453" s="135">
        <v>0</v>
      </c>
      <c r="BL453" s="135">
        <v>0</v>
      </c>
      <c r="BM453" s="135">
        <v>0</v>
      </c>
      <c r="BN453" s="135">
        <v>0</v>
      </c>
      <c r="BO453" s="135">
        <v>0</v>
      </c>
      <c r="BP453" s="135">
        <v>0</v>
      </c>
      <c r="BQ453" s="135">
        <v>0</v>
      </c>
      <c r="BR453" s="135">
        <v>0</v>
      </c>
      <c r="BS453" s="125">
        <f t="shared" si="64"/>
        <v>0</v>
      </c>
    </row>
    <row r="454" spans="1:71" ht="17.25" customHeight="1">
      <c r="A454" s="123"/>
      <c r="B454" s="123" t="s">
        <v>166</v>
      </c>
      <c r="C454" s="123"/>
      <c r="D454" s="124" t="s">
        <v>615</v>
      </c>
      <c r="E454" s="135">
        <v>0</v>
      </c>
      <c r="F454" s="135">
        <v>0</v>
      </c>
      <c r="G454" s="135">
        <v>0</v>
      </c>
      <c r="H454" s="135">
        <v>0</v>
      </c>
      <c r="I454" s="135">
        <v>0</v>
      </c>
      <c r="J454" s="135">
        <v>0</v>
      </c>
      <c r="K454" s="135">
        <v>0</v>
      </c>
      <c r="L454" s="135">
        <v>0</v>
      </c>
      <c r="M454" s="135">
        <v>0</v>
      </c>
      <c r="N454" s="135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35">
        <v>0</v>
      </c>
      <c r="V454" s="135">
        <v>0</v>
      </c>
      <c r="W454" s="135">
        <v>0</v>
      </c>
      <c r="X454" s="123"/>
      <c r="Y454" s="123" t="s">
        <v>166</v>
      </c>
      <c r="Z454" s="123"/>
      <c r="AA454" s="124" t="s">
        <v>615</v>
      </c>
      <c r="AB454" s="135">
        <v>0</v>
      </c>
      <c r="AC454" s="136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>
        <v>0</v>
      </c>
      <c r="BE454" s="135">
        <v>0</v>
      </c>
      <c r="BF454" s="135">
        <v>0</v>
      </c>
      <c r="BG454" s="135">
        <v>0</v>
      </c>
      <c r="BH454" s="135">
        <v>0</v>
      </c>
      <c r="BI454" s="135">
        <v>0</v>
      </c>
      <c r="BJ454" s="135">
        <v>0</v>
      </c>
      <c r="BK454" s="135">
        <v>0</v>
      </c>
      <c r="BL454" s="135">
        <v>0</v>
      </c>
      <c r="BM454" s="135">
        <v>0</v>
      </c>
      <c r="BN454" s="135">
        <v>0</v>
      </c>
      <c r="BO454" s="135">
        <v>0</v>
      </c>
      <c r="BP454" s="135">
        <v>0</v>
      </c>
      <c r="BQ454" s="135">
        <v>0</v>
      </c>
      <c r="BR454" s="135">
        <v>0</v>
      </c>
      <c r="BS454" s="125">
        <f t="shared" si="64"/>
        <v>0</v>
      </c>
    </row>
    <row r="455" spans="1:71" ht="17.25" customHeight="1">
      <c r="A455" s="123" t="s">
        <v>609</v>
      </c>
      <c r="B455" s="123" t="s">
        <v>168</v>
      </c>
      <c r="C455" s="123" t="s">
        <v>137</v>
      </c>
      <c r="D455" s="124" t="s">
        <v>616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135">
        <v>0</v>
      </c>
      <c r="K455" s="135">
        <v>0</v>
      </c>
      <c r="L455" s="135">
        <v>0</v>
      </c>
      <c r="M455" s="135">
        <v>0</v>
      </c>
      <c r="N455" s="135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35">
        <v>0</v>
      </c>
      <c r="V455" s="135">
        <v>0</v>
      </c>
      <c r="W455" s="135">
        <v>0</v>
      </c>
      <c r="X455" s="123" t="s">
        <v>609</v>
      </c>
      <c r="Y455" s="123" t="s">
        <v>168</v>
      </c>
      <c r="Z455" s="123" t="s">
        <v>137</v>
      </c>
      <c r="AA455" s="124" t="s">
        <v>616</v>
      </c>
      <c r="AB455" s="135">
        <v>0</v>
      </c>
      <c r="AC455" s="136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>
        <v>0</v>
      </c>
      <c r="BE455" s="135">
        <v>0</v>
      </c>
      <c r="BF455" s="135">
        <v>0</v>
      </c>
      <c r="BG455" s="135">
        <v>0</v>
      </c>
      <c r="BH455" s="135">
        <v>0</v>
      </c>
      <c r="BI455" s="135">
        <v>0</v>
      </c>
      <c r="BJ455" s="135">
        <v>0</v>
      </c>
      <c r="BK455" s="135">
        <v>0</v>
      </c>
      <c r="BL455" s="135">
        <v>0</v>
      </c>
      <c r="BM455" s="135">
        <v>0</v>
      </c>
      <c r="BN455" s="135">
        <v>0</v>
      </c>
      <c r="BO455" s="135">
        <v>0</v>
      </c>
      <c r="BP455" s="135">
        <v>0</v>
      </c>
      <c r="BQ455" s="135">
        <v>0</v>
      </c>
      <c r="BR455" s="135">
        <v>0</v>
      </c>
      <c r="BS455" s="125">
        <f t="shared" si="64"/>
        <v>0</v>
      </c>
    </row>
    <row r="456" spans="1:71" ht="17.25" customHeight="1">
      <c r="A456" s="123" t="s">
        <v>609</v>
      </c>
      <c r="B456" s="123" t="s">
        <v>168</v>
      </c>
      <c r="C456" s="123" t="s">
        <v>153</v>
      </c>
      <c r="D456" s="124" t="s">
        <v>617</v>
      </c>
      <c r="E456" s="135">
        <v>0</v>
      </c>
      <c r="F456" s="135">
        <v>0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35">
        <v>0</v>
      </c>
      <c r="V456" s="135">
        <v>0</v>
      </c>
      <c r="W456" s="135">
        <v>0</v>
      </c>
      <c r="X456" s="123" t="s">
        <v>609</v>
      </c>
      <c r="Y456" s="123" t="s">
        <v>168</v>
      </c>
      <c r="Z456" s="123" t="s">
        <v>153</v>
      </c>
      <c r="AA456" s="124" t="s">
        <v>617</v>
      </c>
      <c r="AB456" s="135">
        <v>0</v>
      </c>
      <c r="AC456" s="136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>
        <v>0</v>
      </c>
      <c r="BE456" s="135">
        <v>0</v>
      </c>
      <c r="BF456" s="135">
        <v>0</v>
      </c>
      <c r="BG456" s="135">
        <v>0</v>
      </c>
      <c r="BH456" s="135">
        <v>0</v>
      </c>
      <c r="BI456" s="135">
        <v>0</v>
      </c>
      <c r="BJ456" s="135">
        <v>0</v>
      </c>
      <c r="BK456" s="135">
        <v>0</v>
      </c>
      <c r="BL456" s="135">
        <v>0</v>
      </c>
      <c r="BM456" s="135">
        <v>0</v>
      </c>
      <c r="BN456" s="135">
        <v>0</v>
      </c>
      <c r="BO456" s="135">
        <v>0</v>
      </c>
      <c r="BP456" s="135">
        <v>0</v>
      </c>
      <c r="BQ456" s="135">
        <v>0</v>
      </c>
      <c r="BR456" s="135">
        <v>0</v>
      </c>
      <c r="BS456" s="125">
        <f t="shared" ref="BS456:BS469" si="75">BR456+E456</f>
        <v>0</v>
      </c>
    </row>
    <row r="457" spans="1:71" ht="17.25" customHeight="1">
      <c r="A457" s="123"/>
      <c r="B457" s="123" t="s">
        <v>163</v>
      </c>
      <c r="C457" s="123"/>
      <c r="D457" s="124" t="s">
        <v>618</v>
      </c>
      <c r="E457" s="135">
        <v>0</v>
      </c>
      <c r="F457" s="135">
        <v>0</v>
      </c>
      <c r="G457" s="135">
        <v>0</v>
      </c>
      <c r="H457" s="135">
        <v>0</v>
      </c>
      <c r="I457" s="135">
        <v>0</v>
      </c>
      <c r="J457" s="135">
        <v>0</v>
      </c>
      <c r="K457" s="135">
        <v>0</v>
      </c>
      <c r="L457" s="135">
        <v>0</v>
      </c>
      <c r="M457" s="135">
        <v>0</v>
      </c>
      <c r="N457" s="135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35">
        <v>0</v>
      </c>
      <c r="V457" s="135">
        <v>0</v>
      </c>
      <c r="W457" s="135">
        <v>0</v>
      </c>
      <c r="X457" s="123"/>
      <c r="Y457" s="123" t="s">
        <v>163</v>
      </c>
      <c r="Z457" s="123"/>
      <c r="AA457" s="124" t="s">
        <v>618</v>
      </c>
      <c r="AB457" s="135">
        <v>0</v>
      </c>
      <c r="AC457" s="136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>
        <v>0</v>
      </c>
      <c r="BE457" s="135">
        <v>0</v>
      </c>
      <c r="BF457" s="135">
        <v>0</v>
      </c>
      <c r="BG457" s="135">
        <v>0</v>
      </c>
      <c r="BH457" s="135">
        <v>0</v>
      </c>
      <c r="BI457" s="135">
        <v>0</v>
      </c>
      <c r="BJ457" s="135">
        <v>0</v>
      </c>
      <c r="BK457" s="135">
        <v>0</v>
      </c>
      <c r="BL457" s="135">
        <v>0</v>
      </c>
      <c r="BM457" s="135">
        <v>0</v>
      </c>
      <c r="BN457" s="135">
        <v>0</v>
      </c>
      <c r="BO457" s="135">
        <v>0</v>
      </c>
      <c r="BP457" s="135">
        <v>0</v>
      </c>
      <c r="BQ457" s="135">
        <v>0</v>
      </c>
      <c r="BR457" s="135">
        <v>0</v>
      </c>
      <c r="BS457" s="125">
        <f t="shared" si="75"/>
        <v>0</v>
      </c>
    </row>
    <row r="458" spans="1:71" ht="17.25" customHeight="1">
      <c r="A458" s="123" t="s">
        <v>609</v>
      </c>
      <c r="B458" s="123" t="s">
        <v>171</v>
      </c>
      <c r="C458" s="123" t="s">
        <v>144</v>
      </c>
      <c r="D458" s="124" t="s">
        <v>619</v>
      </c>
      <c r="E458" s="135">
        <v>0</v>
      </c>
      <c r="F458" s="135">
        <v>0</v>
      </c>
      <c r="G458" s="135">
        <v>0</v>
      </c>
      <c r="H458" s="135">
        <v>0</v>
      </c>
      <c r="I458" s="135">
        <v>0</v>
      </c>
      <c r="J458" s="135">
        <v>0</v>
      </c>
      <c r="K458" s="135">
        <v>0</v>
      </c>
      <c r="L458" s="135">
        <v>0</v>
      </c>
      <c r="M458" s="135">
        <v>0</v>
      </c>
      <c r="N458" s="135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35">
        <v>0</v>
      </c>
      <c r="V458" s="135">
        <v>0</v>
      </c>
      <c r="W458" s="135">
        <v>0</v>
      </c>
      <c r="X458" s="123" t="s">
        <v>609</v>
      </c>
      <c r="Y458" s="123" t="s">
        <v>171</v>
      </c>
      <c r="Z458" s="123" t="s">
        <v>144</v>
      </c>
      <c r="AA458" s="124" t="s">
        <v>619</v>
      </c>
      <c r="AB458" s="135">
        <v>0</v>
      </c>
      <c r="AC458" s="136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>
        <v>0</v>
      </c>
      <c r="BE458" s="135">
        <v>0</v>
      </c>
      <c r="BF458" s="135">
        <v>0</v>
      </c>
      <c r="BG458" s="135">
        <v>0</v>
      </c>
      <c r="BH458" s="135">
        <v>0</v>
      </c>
      <c r="BI458" s="135">
        <v>0</v>
      </c>
      <c r="BJ458" s="135">
        <v>0</v>
      </c>
      <c r="BK458" s="135">
        <v>0</v>
      </c>
      <c r="BL458" s="135">
        <v>0</v>
      </c>
      <c r="BM458" s="135">
        <v>0</v>
      </c>
      <c r="BN458" s="135">
        <v>0</v>
      </c>
      <c r="BO458" s="135">
        <v>0</v>
      </c>
      <c r="BP458" s="135">
        <v>0</v>
      </c>
      <c r="BQ458" s="135">
        <v>0</v>
      </c>
      <c r="BR458" s="135">
        <v>0</v>
      </c>
      <c r="BS458" s="125">
        <f t="shared" si="75"/>
        <v>0</v>
      </c>
    </row>
    <row r="459" spans="1:71" ht="17.25" customHeight="1">
      <c r="A459" s="123" t="s">
        <v>609</v>
      </c>
      <c r="B459" s="123" t="s">
        <v>171</v>
      </c>
      <c r="C459" s="123" t="s">
        <v>155</v>
      </c>
      <c r="D459" s="124" t="s">
        <v>620</v>
      </c>
      <c r="E459" s="135">
        <v>0</v>
      </c>
      <c r="F459" s="135">
        <v>0</v>
      </c>
      <c r="G459" s="135">
        <v>0</v>
      </c>
      <c r="H459" s="135">
        <v>0</v>
      </c>
      <c r="I459" s="135">
        <v>0</v>
      </c>
      <c r="J459" s="135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35">
        <v>0</v>
      </c>
      <c r="V459" s="135">
        <v>0</v>
      </c>
      <c r="W459" s="135">
        <v>0</v>
      </c>
      <c r="X459" s="123" t="s">
        <v>609</v>
      </c>
      <c r="Y459" s="123" t="s">
        <v>171</v>
      </c>
      <c r="Z459" s="123" t="s">
        <v>155</v>
      </c>
      <c r="AA459" s="124" t="s">
        <v>620</v>
      </c>
      <c r="AB459" s="135">
        <v>0</v>
      </c>
      <c r="AC459" s="136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>
        <v>0</v>
      </c>
      <c r="BE459" s="135">
        <v>0</v>
      </c>
      <c r="BF459" s="135">
        <v>0</v>
      </c>
      <c r="BG459" s="135">
        <v>0</v>
      </c>
      <c r="BH459" s="135">
        <v>0</v>
      </c>
      <c r="BI459" s="135">
        <v>0</v>
      </c>
      <c r="BJ459" s="135">
        <v>0</v>
      </c>
      <c r="BK459" s="135">
        <v>0</v>
      </c>
      <c r="BL459" s="135">
        <v>0</v>
      </c>
      <c r="BM459" s="135">
        <v>0</v>
      </c>
      <c r="BN459" s="135">
        <v>0</v>
      </c>
      <c r="BO459" s="135">
        <v>0</v>
      </c>
      <c r="BP459" s="135">
        <v>0</v>
      </c>
      <c r="BQ459" s="135">
        <v>0</v>
      </c>
      <c r="BR459" s="135">
        <v>0</v>
      </c>
      <c r="BS459" s="125">
        <f t="shared" si="75"/>
        <v>0</v>
      </c>
    </row>
    <row r="460" spans="1:71" ht="17.25" customHeight="1">
      <c r="A460" s="123" t="s">
        <v>609</v>
      </c>
      <c r="B460" s="123" t="s">
        <v>171</v>
      </c>
      <c r="C460" s="123" t="s">
        <v>153</v>
      </c>
      <c r="D460" s="124" t="s">
        <v>621</v>
      </c>
      <c r="E460" s="135">
        <v>0</v>
      </c>
      <c r="F460" s="135">
        <v>0</v>
      </c>
      <c r="G460" s="135">
        <v>0</v>
      </c>
      <c r="H460" s="135">
        <v>0</v>
      </c>
      <c r="I460" s="135">
        <v>0</v>
      </c>
      <c r="J460" s="135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35">
        <v>0</v>
      </c>
      <c r="V460" s="135">
        <v>0</v>
      </c>
      <c r="W460" s="135">
        <v>0</v>
      </c>
      <c r="X460" s="123" t="s">
        <v>609</v>
      </c>
      <c r="Y460" s="123" t="s">
        <v>171</v>
      </c>
      <c r="Z460" s="123" t="s">
        <v>153</v>
      </c>
      <c r="AA460" s="124" t="s">
        <v>621</v>
      </c>
      <c r="AB460" s="135">
        <v>0</v>
      </c>
      <c r="AC460" s="136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>
        <v>0</v>
      </c>
      <c r="BE460" s="135">
        <v>0</v>
      </c>
      <c r="BF460" s="135">
        <v>0</v>
      </c>
      <c r="BG460" s="135">
        <v>0</v>
      </c>
      <c r="BH460" s="135">
        <v>0</v>
      </c>
      <c r="BI460" s="135">
        <v>0</v>
      </c>
      <c r="BJ460" s="135">
        <v>0</v>
      </c>
      <c r="BK460" s="135">
        <v>0</v>
      </c>
      <c r="BL460" s="135">
        <v>0</v>
      </c>
      <c r="BM460" s="135">
        <v>0</v>
      </c>
      <c r="BN460" s="135">
        <v>0</v>
      </c>
      <c r="BO460" s="135">
        <v>0</v>
      </c>
      <c r="BP460" s="135">
        <v>0</v>
      </c>
      <c r="BQ460" s="135">
        <v>0</v>
      </c>
      <c r="BR460" s="135">
        <v>0</v>
      </c>
      <c r="BS460" s="125">
        <f t="shared" si="75"/>
        <v>0</v>
      </c>
    </row>
    <row r="461" spans="1:71" ht="17.25" customHeight="1">
      <c r="A461" s="123" t="s">
        <v>622</v>
      </c>
      <c r="B461" s="123"/>
      <c r="C461" s="123"/>
      <c r="D461" s="124" t="s">
        <v>623</v>
      </c>
      <c r="E461" s="135">
        <v>0</v>
      </c>
      <c r="F461" s="135">
        <v>0</v>
      </c>
      <c r="G461" s="135">
        <v>0</v>
      </c>
      <c r="H461" s="135">
        <v>0</v>
      </c>
      <c r="I461" s="135">
        <v>0</v>
      </c>
      <c r="J461" s="135">
        <v>0</v>
      </c>
      <c r="K461" s="135">
        <v>0</v>
      </c>
      <c r="L461" s="135">
        <v>0</v>
      </c>
      <c r="M461" s="135">
        <v>0</v>
      </c>
      <c r="N461" s="135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35">
        <v>0</v>
      </c>
      <c r="V461" s="135">
        <v>0</v>
      </c>
      <c r="W461" s="135">
        <v>0</v>
      </c>
      <c r="X461" s="123" t="s">
        <v>622</v>
      </c>
      <c r="Y461" s="123"/>
      <c r="Z461" s="123"/>
      <c r="AA461" s="124" t="s">
        <v>623</v>
      </c>
      <c r="AB461" s="135">
        <v>0</v>
      </c>
      <c r="AC461" s="136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>
        <v>0</v>
      </c>
      <c r="BE461" s="135">
        <v>0</v>
      </c>
      <c r="BF461" s="135">
        <v>0</v>
      </c>
      <c r="BG461" s="135">
        <v>0</v>
      </c>
      <c r="BH461" s="135">
        <v>0</v>
      </c>
      <c r="BI461" s="135">
        <v>0</v>
      </c>
      <c r="BJ461" s="135">
        <v>0</v>
      </c>
      <c r="BK461" s="135">
        <v>0</v>
      </c>
      <c r="BL461" s="135">
        <v>0</v>
      </c>
      <c r="BM461" s="135">
        <v>0</v>
      </c>
      <c r="BN461" s="135">
        <v>0</v>
      </c>
      <c r="BO461" s="135">
        <v>0</v>
      </c>
      <c r="BP461" s="135">
        <v>0</v>
      </c>
      <c r="BQ461" s="135">
        <v>0</v>
      </c>
      <c r="BR461" s="135">
        <v>2800</v>
      </c>
      <c r="BS461" s="125">
        <f t="shared" si="75"/>
        <v>2800</v>
      </c>
    </row>
    <row r="462" spans="1:71" ht="17.25" customHeight="1">
      <c r="A462" s="123"/>
      <c r="B462" s="123"/>
      <c r="C462" s="123"/>
      <c r="D462" s="124" t="s">
        <v>624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135">
        <v>0</v>
      </c>
      <c r="K462" s="135">
        <v>0</v>
      </c>
      <c r="L462" s="135">
        <v>0</v>
      </c>
      <c r="M462" s="135">
        <v>0</v>
      </c>
      <c r="N462" s="135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35">
        <v>0</v>
      </c>
      <c r="V462" s="135">
        <v>0</v>
      </c>
      <c r="W462" s="135">
        <v>0</v>
      </c>
      <c r="X462" s="123"/>
      <c r="Y462" s="123"/>
      <c r="Z462" s="123"/>
      <c r="AA462" s="124" t="s">
        <v>624</v>
      </c>
      <c r="AB462" s="135">
        <v>0</v>
      </c>
      <c r="AC462" s="136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>
        <v>0</v>
      </c>
      <c r="BE462" s="135">
        <v>0</v>
      </c>
      <c r="BF462" s="135">
        <v>0</v>
      </c>
      <c r="BG462" s="135">
        <v>0</v>
      </c>
      <c r="BH462" s="135">
        <v>0</v>
      </c>
      <c r="BI462" s="135">
        <v>0</v>
      </c>
      <c r="BJ462" s="135">
        <v>0</v>
      </c>
      <c r="BK462" s="135">
        <v>0</v>
      </c>
      <c r="BL462" s="135">
        <v>0</v>
      </c>
      <c r="BM462" s="135">
        <v>0</v>
      </c>
      <c r="BN462" s="135">
        <v>0</v>
      </c>
      <c r="BO462" s="135">
        <v>0</v>
      </c>
      <c r="BP462" s="135">
        <v>0</v>
      </c>
      <c r="BQ462" s="135">
        <v>0</v>
      </c>
      <c r="BR462" s="135">
        <v>2800</v>
      </c>
      <c r="BS462" s="125">
        <f t="shared" si="75"/>
        <v>2800</v>
      </c>
    </row>
    <row r="463" spans="1:71" ht="17.25" customHeight="1">
      <c r="A463" s="123" t="s">
        <v>625</v>
      </c>
      <c r="B463" s="123" t="s">
        <v>626</v>
      </c>
      <c r="C463" s="123"/>
      <c r="D463" s="124" t="s">
        <v>627</v>
      </c>
      <c r="E463" s="135">
        <v>0</v>
      </c>
      <c r="F463" s="135">
        <v>0</v>
      </c>
      <c r="G463" s="135">
        <v>0</v>
      </c>
      <c r="H463" s="135">
        <v>0</v>
      </c>
      <c r="I463" s="135">
        <v>0</v>
      </c>
      <c r="J463" s="135">
        <v>0</v>
      </c>
      <c r="K463" s="135">
        <v>0</v>
      </c>
      <c r="L463" s="135">
        <v>0</v>
      </c>
      <c r="M463" s="135">
        <v>0</v>
      </c>
      <c r="N463" s="135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35">
        <v>0</v>
      </c>
      <c r="V463" s="135">
        <v>0</v>
      </c>
      <c r="W463" s="135">
        <v>0</v>
      </c>
      <c r="X463" s="123" t="s">
        <v>625</v>
      </c>
      <c r="Y463" s="123" t="s">
        <v>626</v>
      </c>
      <c r="Z463" s="123"/>
      <c r="AA463" s="124" t="s">
        <v>627</v>
      </c>
      <c r="AB463" s="135">
        <v>0</v>
      </c>
      <c r="AC463" s="136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>
        <v>0</v>
      </c>
      <c r="BE463" s="135">
        <v>0</v>
      </c>
      <c r="BF463" s="135">
        <v>0</v>
      </c>
      <c r="BG463" s="135">
        <v>0</v>
      </c>
      <c r="BH463" s="135">
        <v>0</v>
      </c>
      <c r="BI463" s="135">
        <v>0</v>
      </c>
      <c r="BJ463" s="135">
        <v>0</v>
      </c>
      <c r="BK463" s="135">
        <v>0</v>
      </c>
      <c r="BL463" s="135">
        <v>0</v>
      </c>
      <c r="BM463" s="135">
        <v>0</v>
      </c>
      <c r="BN463" s="135">
        <v>0</v>
      </c>
      <c r="BO463" s="135">
        <v>0</v>
      </c>
      <c r="BP463" s="135">
        <v>0</v>
      </c>
      <c r="BQ463" s="135">
        <v>0</v>
      </c>
      <c r="BR463" s="135">
        <v>2800</v>
      </c>
      <c r="BS463" s="125">
        <f t="shared" si="75"/>
        <v>2800</v>
      </c>
    </row>
    <row r="464" spans="1:71" ht="17.25" customHeight="1">
      <c r="A464" s="123" t="s">
        <v>628</v>
      </c>
      <c r="B464" s="123"/>
      <c r="C464" s="123"/>
      <c r="D464" s="124" t="s">
        <v>629</v>
      </c>
      <c r="E464" s="135">
        <v>4727.09</v>
      </c>
      <c r="F464" s="135">
        <v>0</v>
      </c>
      <c r="G464" s="135">
        <v>0</v>
      </c>
      <c r="H464" s="135">
        <v>0</v>
      </c>
      <c r="I464" s="135">
        <v>0</v>
      </c>
      <c r="J464" s="135">
        <v>0</v>
      </c>
      <c r="K464" s="135">
        <v>0</v>
      </c>
      <c r="L464" s="135">
        <v>0</v>
      </c>
      <c r="M464" s="135">
        <v>0</v>
      </c>
      <c r="N464" s="135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35">
        <v>0</v>
      </c>
      <c r="V464" s="135">
        <v>0</v>
      </c>
      <c r="W464" s="135">
        <v>0</v>
      </c>
      <c r="X464" s="123" t="s">
        <v>628</v>
      </c>
      <c r="Y464" s="123"/>
      <c r="Z464" s="123"/>
      <c r="AA464" s="124" t="s">
        <v>629</v>
      </c>
      <c r="AB464" s="135">
        <v>4727.09</v>
      </c>
      <c r="AC464" s="136">
        <f>AC465</f>
        <v>0</v>
      </c>
      <c r="AD464" s="136">
        <f t="shared" ref="AD464:BC464" si="76">AD465</f>
        <v>0</v>
      </c>
      <c r="AE464" s="136">
        <f t="shared" si="76"/>
        <v>0</v>
      </c>
      <c r="AF464" s="136">
        <f t="shared" si="76"/>
        <v>0</v>
      </c>
      <c r="AG464" s="136">
        <f t="shared" si="76"/>
        <v>0</v>
      </c>
      <c r="AH464" s="136">
        <f t="shared" si="76"/>
        <v>0</v>
      </c>
      <c r="AI464" s="136">
        <f t="shared" si="76"/>
        <v>0</v>
      </c>
      <c r="AJ464" s="136">
        <f t="shared" si="76"/>
        <v>0</v>
      </c>
      <c r="AK464" s="136">
        <f t="shared" si="76"/>
        <v>0</v>
      </c>
      <c r="AL464" s="136">
        <f t="shared" si="76"/>
        <v>0</v>
      </c>
      <c r="AM464" s="136">
        <f t="shared" si="76"/>
        <v>0</v>
      </c>
      <c r="AN464" s="136">
        <f t="shared" si="76"/>
        <v>0</v>
      </c>
      <c r="AO464" s="136">
        <f t="shared" si="76"/>
        <v>0</v>
      </c>
      <c r="AP464" s="136">
        <f t="shared" si="76"/>
        <v>0</v>
      </c>
      <c r="AQ464" s="136">
        <f t="shared" si="76"/>
        <v>0</v>
      </c>
      <c r="AR464" s="136">
        <f t="shared" si="76"/>
        <v>0</v>
      </c>
      <c r="AS464" s="136">
        <f t="shared" si="76"/>
        <v>0</v>
      </c>
      <c r="AT464" s="136">
        <f t="shared" si="76"/>
        <v>0</v>
      </c>
      <c r="AU464" s="136">
        <f t="shared" si="76"/>
        <v>0</v>
      </c>
      <c r="AV464" s="136">
        <f t="shared" si="76"/>
        <v>0</v>
      </c>
      <c r="AW464" s="136">
        <f t="shared" si="76"/>
        <v>0</v>
      </c>
      <c r="AX464" s="136">
        <f t="shared" si="76"/>
        <v>0</v>
      </c>
      <c r="AY464" s="136">
        <f t="shared" si="76"/>
        <v>0</v>
      </c>
      <c r="AZ464" s="136">
        <f t="shared" si="76"/>
        <v>0</v>
      </c>
      <c r="BA464" s="136">
        <f t="shared" si="76"/>
        <v>0</v>
      </c>
      <c r="BB464" s="136">
        <f t="shared" si="76"/>
        <v>0</v>
      </c>
      <c r="BC464" s="136">
        <f t="shared" si="76"/>
        <v>4727.09</v>
      </c>
      <c r="BD464" s="135">
        <v>0</v>
      </c>
      <c r="BE464" s="135">
        <v>0</v>
      </c>
      <c r="BF464" s="135">
        <v>0</v>
      </c>
      <c r="BG464" s="135">
        <v>0</v>
      </c>
      <c r="BH464" s="135">
        <v>0</v>
      </c>
      <c r="BI464" s="135">
        <v>0</v>
      </c>
      <c r="BJ464" s="135">
        <v>0</v>
      </c>
      <c r="BK464" s="135">
        <v>0</v>
      </c>
      <c r="BL464" s="135">
        <v>0</v>
      </c>
      <c r="BM464" s="135">
        <v>0</v>
      </c>
      <c r="BN464" s="135">
        <v>0</v>
      </c>
      <c r="BO464" s="135">
        <v>0</v>
      </c>
      <c r="BP464" s="135">
        <v>0</v>
      </c>
      <c r="BQ464" s="135">
        <v>0</v>
      </c>
      <c r="BR464" s="135">
        <v>764</v>
      </c>
      <c r="BS464" s="125">
        <f t="shared" si="75"/>
        <v>5491.09</v>
      </c>
    </row>
    <row r="465" spans="1:71" ht="17.25" customHeight="1">
      <c r="A465" s="123"/>
      <c r="B465" s="123" t="s">
        <v>153</v>
      </c>
      <c r="C465" s="123"/>
      <c r="D465" s="124" t="s">
        <v>630</v>
      </c>
      <c r="E465" s="135">
        <v>4727.09</v>
      </c>
      <c r="F465" s="135">
        <v>0</v>
      </c>
      <c r="G465" s="135">
        <v>0</v>
      </c>
      <c r="H465" s="135">
        <v>0</v>
      </c>
      <c r="I465" s="135">
        <v>0</v>
      </c>
      <c r="J465" s="135">
        <v>0</v>
      </c>
      <c r="K465" s="135">
        <v>0</v>
      </c>
      <c r="L465" s="135">
        <v>0</v>
      </c>
      <c r="M465" s="135">
        <v>0</v>
      </c>
      <c r="N465" s="135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35">
        <v>0</v>
      </c>
      <c r="V465" s="135">
        <v>0</v>
      </c>
      <c r="W465" s="135">
        <v>0</v>
      </c>
      <c r="X465" s="123"/>
      <c r="Y465" s="123" t="s">
        <v>153</v>
      </c>
      <c r="Z465" s="123"/>
      <c r="AA465" s="124" t="s">
        <v>630</v>
      </c>
      <c r="AB465" s="135">
        <v>4727.09</v>
      </c>
      <c r="AC465" s="136">
        <f>SUM(AC466)</f>
        <v>0</v>
      </c>
      <c r="AD465" s="136">
        <f t="shared" ref="AD465:BC465" si="77">SUM(AD466)</f>
        <v>0</v>
      </c>
      <c r="AE465" s="136">
        <f t="shared" si="77"/>
        <v>0</v>
      </c>
      <c r="AF465" s="136">
        <f t="shared" si="77"/>
        <v>0</v>
      </c>
      <c r="AG465" s="136">
        <f t="shared" si="77"/>
        <v>0</v>
      </c>
      <c r="AH465" s="136">
        <f t="shared" si="77"/>
        <v>0</v>
      </c>
      <c r="AI465" s="136">
        <f t="shared" si="77"/>
        <v>0</v>
      </c>
      <c r="AJ465" s="136">
        <f t="shared" si="77"/>
        <v>0</v>
      </c>
      <c r="AK465" s="136">
        <f t="shared" si="77"/>
        <v>0</v>
      </c>
      <c r="AL465" s="136">
        <f t="shared" si="77"/>
        <v>0</v>
      </c>
      <c r="AM465" s="136">
        <f t="shared" si="77"/>
        <v>0</v>
      </c>
      <c r="AN465" s="136">
        <f t="shared" si="77"/>
        <v>0</v>
      </c>
      <c r="AO465" s="136">
        <f t="shared" si="77"/>
        <v>0</v>
      </c>
      <c r="AP465" s="136">
        <f t="shared" si="77"/>
        <v>0</v>
      </c>
      <c r="AQ465" s="136">
        <f t="shared" si="77"/>
        <v>0</v>
      </c>
      <c r="AR465" s="136">
        <f t="shared" si="77"/>
        <v>0</v>
      </c>
      <c r="AS465" s="136">
        <f t="shared" si="77"/>
        <v>0</v>
      </c>
      <c r="AT465" s="136">
        <f t="shared" si="77"/>
        <v>0</v>
      </c>
      <c r="AU465" s="136">
        <f t="shared" si="77"/>
        <v>0</v>
      </c>
      <c r="AV465" s="136">
        <f t="shared" si="77"/>
        <v>0</v>
      </c>
      <c r="AW465" s="136">
        <f t="shared" si="77"/>
        <v>0</v>
      </c>
      <c r="AX465" s="136">
        <f t="shared" si="77"/>
        <v>0</v>
      </c>
      <c r="AY465" s="136">
        <f t="shared" si="77"/>
        <v>0</v>
      </c>
      <c r="AZ465" s="136">
        <f t="shared" si="77"/>
        <v>0</v>
      </c>
      <c r="BA465" s="136">
        <f t="shared" si="77"/>
        <v>0</v>
      </c>
      <c r="BB465" s="136">
        <f t="shared" si="77"/>
        <v>0</v>
      </c>
      <c r="BC465" s="136">
        <f t="shared" si="77"/>
        <v>4727.09</v>
      </c>
      <c r="BD465" s="135">
        <v>0</v>
      </c>
      <c r="BE465" s="135">
        <v>0</v>
      </c>
      <c r="BF465" s="135">
        <v>0</v>
      </c>
      <c r="BG465" s="135">
        <v>0</v>
      </c>
      <c r="BH465" s="135">
        <v>0</v>
      </c>
      <c r="BI465" s="135">
        <v>0</v>
      </c>
      <c r="BJ465" s="135">
        <v>0</v>
      </c>
      <c r="BK465" s="135">
        <v>0</v>
      </c>
      <c r="BL465" s="135">
        <v>0</v>
      </c>
      <c r="BM465" s="135">
        <v>0</v>
      </c>
      <c r="BN465" s="135">
        <v>0</v>
      </c>
      <c r="BO465" s="135">
        <v>0</v>
      </c>
      <c r="BP465" s="135">
        <v>0</v>
      </c>
      <c r="BQ465" s="135">
        <v>0</v>
      </c>
      <c r="BR465" s="135">
        <v>764</v>
      </c>
      <c r="BS465" s="125">
        <f t="shared" si="75"/>
        <v>5491.09</v>
      </c>
    </row>
    <row r="466" spans="1:71" ht="17.25" customHeight="1">
      <c r="A466" s="123" t="s">
        <v>631</v>
      </c>
      <c r="B466" s="123" t="s">
        <v>259</v>
      </c>
      <c r="C466" s="123" t="s">
        <v>137</v>
      </c>
      <c r="D466" s="124" t="s">
        <v>632</v>
      </c>
      <c r="E466" s="135">
        <v>4727.09</v>
      </c>
      <c r="F466" s="135">
        <v>0</v>
      </c>
      <c r="G466" s="135">
        <v>0</v>
      </c>
      <c r="H466" s="135">
        <v>0</v>
      </c>
      <c r="I466" s="135">
        <v>0</v>
      </c>
      <c r="J466" s="135">
        <v>0</v>
      </c>
      <c r="K466" s="135">
        <v>0</v>
      </c>
      <c r="L466" s="135">
        <v>0</v>
      </c>
      <c r="M466" s="135">
        <v>0</v>
      </c>
      <c r="N466" s="135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35">
        <v>0</v>
      </c>
      <c r="V466" s="135">
        <v>0</v>
      </c>
      <c r="W466" s="135">
        <v>0</v>
      </c>
      <c r="X466" s="123" t="s">
        <v>631</v>
      </c>
      <c r="Y466" s="123" t="s">
        <v>259</v>
      </c>
      <c r="Z466" s="123" t="s">
        <v>137</v>
      </c>
      <c r="AA466" s="124" t="s">
        <v>632</v>
      </c>
      <c r="AB466" s="135">
        <v>4727.09</v>
      </c>
      <c r="AC466" s="131">
        <v>0</v>
      </c>
      <c r="AD466" s="132">
        <v>0</v>
      </c>
      <c r="AE466" s="133">
        <v>0</v>
      </c>
      <c r="AF466" s="133">
        <v>0</v>
      </c>
      <c r="AG466" s="132">
        <v>0</v>
      </c>
      <c r="AH466" s="132">
        <v>0</v>
      </c>
      <c r="AI466" s="132">
        <v>0</v>
      </c>
      <c r="AJ466" s="132">
        <v>0</v>
      </c>
      <c r="AK466" s="132">
        <v>0</v>
      </c>
      <c r="AL466" s="132">
        <v>0</v>
      </c>
      <c r="AM466" s="133">
        <v>0</v>
      </c>
      <c r="AN466" s="132">
        <v>0</v>
      </c>
      <c r="AO466" s="132">
        <v>0</v>
      </c>
      <c r="AP466" s="132">
        <v>0</v>
      </c>
      <c r="AQ466" s="132">
        <v>0</v>
      </c>
      <c r="AR466" s="132">
        <v>0</v>
      </c>
      <c r="AS466" s="133">
        <v>0</v>
      </c>
      <c r="AT466" s="133">
        <v>0</v>
      </c>
      <c r="AU466" s="133">
        <v>0</v>
      </c>
      <c r="AV466" s="132">
        <v>0</v>
      </c>
      <c r="AW466" s="133">
        <v>0</v>
      </c>
      <c r="AX466" s="132">
        <v>0</v>
      </c>
      <c r="AY466" s="132">
        <v>0</v>
      </c>
      <c r="AZ466" s="132">
        <v>0</v>
      </c>
      <c r="BA466" s="132">
        <v>0</v>
      </c>
      <c r="BB466" s="132">
        <v>0</v>
      </c>
      <c r="BC466" s="132">
        <v>4727.09</v>
      </c>
      <c r="BD466" s="135">
        <v>0</v>
      </c>
      <c r="BE466" s="135">
        <v>0</v>
      </c>
      <c r="BF466" s="135">
        <v>0</v>
      </c>
      <c r="BG466" s="135">
        <v>0</v>
      </c>
      <c r="BH466" s="135">
        <v>0</v>
      </c>
      <c r="BI466" s="135">
        <v>0</v>
      </c>
      <c r="BJ466" s="135">
        <v>0</v>
      </c>
      <c r="BK466" s="135">
        <v>0</v>
      </c>
      <c r="BL466" s="135">
        <v>0</v>
      </c>
      <c r="BM466" s="135">
        <v>0</v>
      </c>
      <c r="BN466" s="135">
        <v>0</v>
      </c>
      <c r="BO466" s="135">
        <v>0</v>
      </c>
      <c r="BP466" s="135">
        <v>0</v>
      </c>
      <c r="BQ466" s="135">
        <v>0</v>
      </c>
      <c r="BR466" s="135">
        <v>764</v>
      </c>
      <c r="BS466" s="125">
        <f t="shared" si="75"/>
        <v>5491.09</v>
      </c>
    </row>
    <row r="467" spans="1:71" ht="17.25" customHeight="1">
      <c r="A467" s="123" t="s">
        <v>633</v>
      </c>
      <c r="B467" s="123"/>
      <c r="C467" s="123"/>
      <c r="D467" s="124" t="s">
        <v>634</v>
      </c>
      <c r="E467" s="135">
        <v>0</v>
      </c>
      <c r="F467" s="135">
        <v>0</v>
      </c>
      <c r="G467" s="135">
        <v>0</v>
      </c>
      <c r="H467" s="135">
        <v>0</v>
      </c>
      <c r="I467" s="135">
        <v>0</v>
      </c>
      <c r="J467" s="135">
        <v>0</v>
      </c>
      <c r="K467" s="135">
        <v>0</v>
      </c>
      <c r="L467" s="135">
        <v>0</v>
      </c>
      <c r="M467" s="135">
        <v>0</v>
      </c>
      <c r="N467" s="135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35">
        <v>0</v>
      </c>
      <c r="V467" s="135">
        <v>0</v>
      </c>
      <c r="W467" s="135">
        <v>0</v>
      </c>
      <c r="X467" s="123" t="s">
        <v>633</v>
      </c>
      <c r="Y467" s="123"/>
      <c r="Z467" s="123"/>
      <c r="AA467" s="124" t="s">
        <v>634</v>
      </c>
      <c r="AB467" s="135">
        <v>0</v>
      </c>
      <c r="AC467" s="136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>
        <v>0</v>
      </c>
      <c r="BE467" s="135">
        <v>0</v>
      </c>
      <c r="BF467" s="135">
        <v>0</v>
      </c>
      <c r="BG467" s="135">
        <v>0</v>
      </c>
      <c r="BH467" s="135">
        <v>0</v>
      </c>
      <c r="BI467" s="135">
        <v>0</v>
      </c>
      <c r="BJ467" s="135">
        <v>0</v>
      </c>
      <c r="BK467" s="135">
        <v>0</v>
      </c>
      <c r="BL467" s="135">
        <v>0</v>
      </c>
      <c r="BM467" s="135">
        <v>0</v>
      </c>
      <c r="BN467" s="135">
        <v>0</v>
      </c>
      <c r="BO467" s="135">
        <v>0</v>
      </c>
      <c r="BP467" s="135">
        <v>0</v>
      </c>
      <c r="BQ467" s="135">
        <v>0</v>
      </c>
      <c r="BR467" s="135">
        <v>17010</v>
      </c>
      <c r="BS467" s="125">
        <f t="shared" si="75"/>
        <v>17010</v>
      </c>
    </row>
    <row r="468" spans="1:71" ht="17.25" customHeight="1">
      <c r="A468" s="123"/>
      <c r="B468" s="123" t="s">
        <v>148</v>
      </c>
      <c r="C468" s="123"/>
      <c r="D468" s="124" t="s">
        <v>635</v>
      </c>
      <c r="E468" s="135">
        <v>0</v>
      </c>
      <c r="F468" s="135">
        <v>0</v>
      </c>
      <c r="G468" s="135">
        <v>0</v>
      </c>
      <c r="H468" s="135">
        <v>0</v>
      </c>
      <c r="I468" s="135">
        <v>0</v>
      </c>
      <c r="J468" s="135">
        <v>0</v>
      </c>
      <c r="K468" s="135">
        <v>0</v>
      </c>
      <c r="L468" s="135">
        <v>0</v>
      </c>
      <c r="M468" s="135">
        <v>0</v>
      </c>
      <c r="N468" s="135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35">
        <v>0</v>
      </c>
      <c r="V468" s="135">
        <v>0</v>
      </c>
      <c r="W468" s="135">
        <v>0</v>
      </c>
      <c r="X468" s="123"/>
      <c r="Y468" s="123" t="s">
        <v>148</v>
      </c>
      <c r="Z468" s="123"/>
      <c r="AA468" s="124" t="s">
        <v>635</v>
      </c>
      <c r="AB468" s="135">
        <v>0</v>
      </c>
      <c r="AC468" s="136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>
        <v>0</v>
      </c>
      <c r="BE468" s="135">
        <v>0</v>
      </c>
      <c r="BF468" s="135">
        <v>0</v>
      </c>
      <c r="BG468" s="135">
        <v>0</v>
      </c>
      <c r="BH468" s="135">
        <v>0</v>
      </c>
      <c r="BI468" s="135">
        <v>0</v>
      </c>
      <c r="BJ468" s="135">
        <v>0</v>
      </c>
      <c r="BK468" s="135">
        <v>0</v>
      </c>
      <c r="BL468" s="135">
        <v>0</v>
      </c>
      <c r="BM468" s="135">
        <v>0</v>
      </c>
      <c r="BN468" s="135">
        <v>0</v>
      </c>
      <c r="BO468" s="135">
        <v>0</v>
      </c>
      <c r="BP468" s="135">
        <v>0</v>
      </c>
      <c r="BQ468" s="135">
        <v>0</v>
      </c>
      <c r="BR468" s="135">
        <v>17010</v>
      </c>
      <c r="BS468" s="125">
        <f t="shared" si="75"/>
        <v>17010</v>
      </c>
    </row>
    <row r="469" spans="1:71" ht="17.25" customHeight="1">
      <c r="A469" s="123" t="s">
        <v>636</v>
      </c>
      <c r="B469" s="123" t="s">
        <v>150</v>
      </c>
      <c r="C469" s="123" t="s">
        <v>155</v>
      </c>
      <c r="D469" s="124" t="s">
        <v>637</v>
      </c>
      <c r="E469" s="135">
        <v>0</v>
      </c>
      <c r="F469" s="135">
        <v>0</v>
      </c>
      <c r="G469" s="135">
        <v>0</v>
      </c>
      <c r="H469" s="135">
        <v>0</v>
      </c>
      <c r="I469" s="135">
        <v>0</v>
      </c>
      <c r="J469" s="135">
        <v>0</v>
      </c>
      <c r="K469" s="135">
        <v>0</v>
      </c>
      <c r="L469" s="135">
        <v>0</v>
      </c>
      <c r="M469" s="135">
        <v>0</v>
      </c>
      <c r="N469" s="135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35">
        <v>0</v>
      </c>
      <c r="V469" s="135">
        <v>0</v>
      </c>
      <c r="W469" s="135">
        <v>0</v>
      </c>
      <c r="X469" s="123" t="s">
        <v>636</v>
      </c>
      <c r="Y469" s="123" t="s">
        <v>150</v>
      </c>
      <c r="Z469" s="123" t="s">
        <v>155</v>
      </c>
      <c r="AA469" s="124" t="s">
        <v>637</v>
      </c>
      <c r="AB469" s="135">
        <v>0</v>
      </c>
      <c r="AC469" s="136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>
        <v>0</v>
      </c>
      <c r="BE469" s="135">
        <v>0</v>
      </c>
      <c r="BF469" s="135">
        <v>0</v>
      </c>
      <c r="BG469" s="135">
        <v>0</v>
      </c>
      <c r="BH469" s="135">
        <v>0</v>
      </c>
      <c r="BI469" s="135">
        <v>0</v>
      </c>
      <c r="BJ469" s="135">
        <v>0</v>
      </c>
      <c r="BK469" s="135">
        <v>0</v>
      </c>
      <c r="BL469" s="135">
        <v>0</v>
      </c>
      <c r="BM469" s="135">
        <v>0</v>
      </c>
      <c r="BN469" s="135">
        <v>0</v>
      </c>
      <c r="BO469" s="135">
        <v>0</v>
      </c>
      <c r="BP469" s="135">
        <v>0</v>
      </c>
      <c r="BQ469" s="135">
        <v>0</v>
      </c>
      <c r="BR469" s="135">
        <v>17010</v>
      </c>
      <c r="BS469" s="125">
        <f t="shared" si="75"/>
        <v>17010</v>
      </c>
    </row>
  </sheetData>
  <mergeCells count="68">
    <mergeCell ref="BP5:BP6"/>
    <mergeCell ref="BQ5:BQ6"/>
    <mergeCell ref="BR3:BR6"/>
    <mergeCell ref="BS3:BS6"/>
    <mergeCell ref="X3:AA5"/>
    <mergeCell ref="BK5:BK6"/>
    <mergeCell ref="BL5:BL6"/>
    <mergeCell ref="BM5:BM6"/>
    <mergeCell ref="BN5:BN6"/>
    <mergeCell ref="BO5:BO6"/>
    <mergeCell ref="BC5:BC6"/>
    <mergeCell ref="BD5:BD6"/>
    <mergeCell ref="BH5:BH6"/>
    <mergeCell ref="BI5:BI6"/>
    <mergeCell ref="BJ5:BJ6"/>
    <mergeCell ref="AX5:AX6"/>
    <mergeCell ref="AY5:AY6"/>
    <mergeCell ref="AZ5:AZ6"/>
    <mergeCell ref="BA5:BA6"/>
    <mergeCell ref="BB5:BB6"/>
    <mergeCell ref="AS5:AS6"/>
    <mergeCell ref="AT5:AT6"/>
    <mergeCell ref="AU5:AU6"/>
    <mergeCell ref="AV5:AV6"/>
    <mergeCell ref="AW5:AW6"/>
    <mergeCell ref="AN5:AN6"/>
    <mergeCell ref="AO5:AO6"/>
    <mergeCell ref="AP5:AP6"/>
    <mergeCell ref="AQ5:AQ6"/>
    <mergeCell ref="AR5:AR6"/>
    <mergeCell ref="AI5:AI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E4:E6"/>
    <mergeCell ref="F5:F6"/>
    <mergeCell ref="G5:G6"/>
    <mergeCell ref="M5:M6"/>
    <mergeCell ref="N5:N6"/>
    <mergeCell ref="F4:W4"/>
    <mergeCell ref="AB4:BC4"/>
    <mergeCell ref="BD4:BQ4"/>
    <mergeCell ref="H5:L5"/>
    <mergeCell ref="BE5:BG5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1:W1"/>
    <mergeCell ref="Y1:BS1"/>
    <mergeCell ref="U2:W2"/>
    <mergeCell ref="BR2:BS2"/>
    <mergeCell ref="E3:W3"/>
    <mergeCell ref="AB3:BQ3"/>
    <mergeCell ref="A3:D5"/>
  </mergeCells>
  <phoneticPr fontId="41" type="noConversion"/>
  <printOptions horizontalCentered="1"/>
  <pageMargins left="0.118110236220472" right="0.118110236220472" top="0.74803149606299202" bottom="0.35433070866141703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Q469"/>
  <sheetViews>
    <sheetView showZeros="0" topLeftCell="A13" workbookViewId="0">
      <selection activeCell="G5" sqref="G5:G6"/>
    </sheetView>
  </sheetViews>
  <sheetFormatPr defaultColWidth="9" defaultRowHeight="14.25"/>
  <cols>
    <col min="1" max="1" width="4.25" style="116" customWidth="1"/>
    <col min="2" max="3" width="5.25" style="116" customWidth="1"/>
    <col min="4" max="4" width="11.5" style="116" customWidth="1"/>
    <col min="5" max="5" width="10.625" style="116" customWidth="1"/>
    <col min="6" max="6" width="8.125" style="116" customWidth="1"/>
    <col min="7" max="7" width="5.75" style="116" customWidth="1"/>
    <col min="8" max="8" width="6.625" style="116" customWidth="1"/>
    <col min="9" max="9" width="10.375" style="116" customWidth="1"/>
    <col min="10" max="10" width="4.625" style="116" customWidth="1"/>
    <col min="11" max="11" width="6.125" style="116" customWidth="1"/>
    <col min="12" max="14" width="4.625" style="116" customWidth="1"/>
    <col min="15" max="15" width="6.125" style="116" customWidth="1"/>
    <col min="16" max="22" width="4.625" style="116" customWidth="1"/>
    <col min="23" max="23" width="7.5" style="116" customWidth="1"/>
    <col min="24" max="26" width="4.75" style="116" customWidth="1"/>
    <col min="27" max="27" width="12.5" style="116" customWidth="1"/>
    <col min="28" max="28" width="5.5" style="116" customWidth="1"/>
    <col min="29" max="29" width="5.875" style="116" customWidth="1"/>
    <col min="30" max="31" width="4.75" style="116" customWidth="1"/>
    <col min="32" max="32" width="5.75" style="116" customWidth="1"/>
    <col min="33" max="33" width="5.375" style="116" customWidth="1"/>
    <col min="34" max="34" width="5.875" style="116" customWidth="1"/>
    <col min="35" max="35" width="5.625" style="116" customWidth="1"/>
    <col min="36" max="37" width="4.625" style="116" customWidth="1"/>
    <col min="38" max="38" width="4.5" style="116" customWidth="1"/>
    <col min="39" max="39" width="3.875" style="116" customWidth="1"/>
    <col min="40" max="40" width="4.625" style="116" customWidth="1"/>
    <col min="41" max="42" width="4.375" style="116" customWidth="1"/>
    <col min="43" max="44" width="4.5" style="116" customWidth="1"/>
    <col min="45" max="45" width="5.25" style="116" customWidth="1"/>
    <col min="46" max="55" width="5.5" style="116" customWidth="1"/>
    <col min="56" max="56" width="9" style="116"/>
    <col min="57" max="69" width="5" style="116" customWidth="1"/>
    <col min="70" max="16384" width="9" style="116"/>
  </cols>
  <sheetData>
    <row r="1" spans="1:69" ht="29.1" customHeight="1">
      <c r="A1" s="194" t="s">
        <v>641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17"/>
      <c r="Y1" s="117"/>
      <c r="Z1" s="117"/>
      <c r="AA1" s="117"/>
      <c r="AB1" s="127" t="s">
        <v>641</v>
      </c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69" s="114" customFormat="1" ht="20.100000000000001" customHeight="1">
      <c r="A2" s="118" t="s">
        <v>642</v>
      </c>
      <c r="B2" s="119"/>
      <c r="C2" s="119"/>
      <c r="D2" s="119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6"/>
      <c r="U2" s="173" t="s">
        <v>61</v>
      </c>
      <c r="V2" s="173"/>
      <c r="W2" s="173"/>
      <c r="X2" s="118" t="s">
        <v>643</v>
      </c>
      <c r="Y2" s="119"/>
      <c r="Z2" s="119"/>
      <c r="AA2" s="119"/>
      <c r="AB2" s="118"/>
      <c r="AC2" s="128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74" t="s">
        <v>61</v>
      </c>
      <c r="BQ2" s="174"/>
    </row>
    <row r="3" spans="1:69" s="114" customFormat="1" ht="15.75" customHeight="1">
      <c r="A3" s="181" t="s">
        <v>63</v>
      </c>
      <c r="B3" s="181"/>
      <c r="C3" s="181"/>
      <c r="D3" s="181"/>
      <c r="E3" s="175" t="s">
        <v>64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81" t="s">
        <v>63</v>
      </c>
      <c r="Y3" s="181"/>
      <c r="Z3" s="181"/>
      <c r="AA3" s="181"/>
      <c r="AB3" s="175" t="s">
        <v>64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7"/>
    </row>
    <row r="4" spans="1:69" s="114" customFormat="1" ht="35.25" customHeight="1">
      <c r="A4" s="181"/>
      <c r="B4" s="181"/>
      <c r="C4" s="181"/>
      <c r="D4" s="181"/>
      <c r="E4" s="182" t="s">
        <v>68</v>
      </c>
      <c r="F4" s="178" t="s">
        <v>69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80"/>
      <c r="X4" s="181"/>
      <c r="Y4" s="181"/>
      <c r="Z4" s="181"/>
      <c r="AA4" s="181"/>
      <c r="AB4" s="178" t="s">
        <v>70</v>
      </c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5" t="s">
        <v>71</v>
      </c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7"/>
    </row>
    <row r="5" spans="1:69" s="114" customFormat="1" ht="25.5" customHeight="1">
      <c r="A5" s="181"/>
      <c r="B5" s="181"/>
      <c r="C5" s="181"/>
      <c r="D5" s="181"/>
      <c r="E5" s="183"/>
      <c r="F5" s="181" t="s">
        <v>72</v>
      </c>
      <c r="G5" s="181" t="s">
        <v>73</v>
      </c>
      <c r="H5" s="175" t="s">
        <v>74</v>
      </c>
      <c r="I5" s="176"/>
      <c r="J5" s="176"/>
      <c r="K5" s="176"/>
      <c r="L5" s="177"/>
      <c r="M5" s="181" t="s">
        <v>75</v>
      </c>
      <c r="N5" s="182" t="s">
        <v>76</v>
      </c>
      <c r="O5" s="185" t="s">
        <v>77</v>
      </c>
      <c r="P5" s="185" t="s">
        <v>78</v>
      </c>
      <c r="Q5" s="185" t="s">
        <v>79</v>
      </c>
      <c r="R5" s="185" t="s">
        <v>80</v>
      </c>
      <c r="S5" s="186" t="s">
        <v>81</v>
      </c>
      <c r="T5" s="185" t="s">
        <v>82</v>
      </c>
      <c r="U5" s="186" t="s">
        <v>83</v>
      </c>
      <c r="V5" s="186" t="s">
        <v>84</v>
      </c>
      <c r="W5" s="185" t="s">
        <v>85</v>
      </c>
      <c r="X5" s="181"/>
      <c r="Y5" s="181"/>
      <c r="Z5" s="181"/>
      <c r="AA5" s="181"/>
      <c r="AB5" s="185" t="s">
        <v>72</v>
      </c>
      <c r="AC5" s="188" t="s">
        <v>86</v>
      </c>
      <c r="AD5" s="190" t="s">
        <v>87</v>
      </c>
      <c r="AE5" s="190" t="s">
        <v>88</v>
      </c>
      <c r="AF5" s="190" t="s">
        <v>89</v>
      </c>
      <c r="AG5" s="190" t="s">
        <v>90</v>
      </c>
      <c r="AH5" s="190" t="s">
        <v>91</v>
      </c>
      <c r="AI5" s="190" t="s">
        <v>92</v>
      </c>
      <c r="AJ5" s="190" t="s">
        <v>93</v>
      </c>
      <c r="AK5" s="190" t="s">
        <v>94</v>
      </c>
      <c r="AL5" s="190" t="s">
        <v>95</v>
      </c>
      <c r="AM5" s="190" t="s">
        <v>96</v>
      </c>
      <c r="AN5" s="190" t="s">
        <v>97</v>
      </c>
      <c r="AO5" s="192" t="s">
        <v>98</v>
      </c>
      <c r="AP5" s="190" t="s">
        <v>99</v>
      </c>
      <c r="AQ5" s="190" t="s">
        <v>100</v>
      </c>
      <c r="AR5" s="190" t="s">
        <v>101</v>
      </c>
      <c r="AS5" s="190" t="s">
        <v>102</v>
      </c>
      <c r="AT5" s="190" t="s">
        <v>103</v>
      </c>
      <c r="AU5" s="190" t="s">
        <v>104</v>
      </c>
      <c r="AV5" s="192" t="s">
        <v>105</v>
      </c>
      <c r="AW5" s="192" t="s">
        <v>106</v>
      </c>
      <c r="AX5" s="190" t="s">
        <v>107</v>
      </c>
      <c r="AY5" s="190" t="s">
        <v>108</v>
      </c>
      <c r="AZ5" s="190" t="s">
        <v>109</v>
      </c>
      <c r="BA5" s="190" t="s">
        <v>110</v>
      </c>
      <c r="BB5" s="190" t="s">
        <v>111</v>
      </c>
      <c r="BC5" s="190" t="s">
        <v>112</v>
      </c>
      <c r="BD5" s="185" t="s">
        <v>72</v>
      </c>
      <c r="BE5" s="181" t="s">
        <v>113</v>
      </c>
      <c r="BF5" s="181"/>
      <c r="BG5" s="181"/>
      <c r="BH5" s="181" t="s">
        <v>114</v>
      </c>
      <c r="BI5" s="181" t="s">
        <v>115</v>
      </c>
      <c r="BJ5" s="181" t="s">
        <v>116</v>
      </c>
      <c r="BK5" s="181" t="s">
        <v>117</v>
      </c>
      <c r="BL5" s="181" t="s">
        <v>118</v>
      </c>
      <c r="BM5" s="181" t="s">
        <v>119</v>
      </c>
      <c r="BN5" s="181" t="s">
        <v>120</v>
      </c>
      <c r="BO5" s="181" t="s">
        <v>121</v>
      </c>
      <c r="BP5" s="182" t="s">
        <v>122</v>
      </c>
      <c r="BQ5" s="181" t="s">
        <v>123</v>
      </c>
    </row>
    <row r="6" spans="1:69" s="114" customFormat="1" ht="77.25" customHeight="1">
      <c r="A6" s="121" t="s">
        <v>124</v>
      </c>
      <c r="B6" s="122" t="s">
        <v>125</v>
      </c>
      <c r="C6" s="122" t="s">
        <v>126</v>
      </c>
      <c r="D6" s="122" t="s">
        <v>127</v>
      </c>
      <c r="E6" s="184"/>
      <c r="F6" s="181"/>
      <c r="G6" s="181"/>
      <c r="H6" s="121" t="s">
        <v>128</v>
      </c>
      <c r="I6" s="121" t="s">
        <v>129</v>
      </c>
      <c r="J6" s="121" t="s">
        <v>130</v>
      </c>
      <c r="K6" s="121" t="s">
        <v>131</v>
      </c>
      <c r="L6" s="121" t="s">
        <v>132</v>
      </c>
      <c r="M6" s="181"/>
      <c r="N6" s="184"/>
      <c r="O6" s="185"/>
      <c r="P6" s="185"/>
      <c r="Q6" s="185"/>
      <c r="R6" s="185"/>
      <c r="S6" s="187"/>
      <c r="T6" s="185"/>
      <c r="U6" s="187"/>
      <c r="V6" s="187"/>
      <c r="W6" s="185"/>
      <c r="X6" s="121" t="s">
        <v>124</v>
      </c>
      <c r="Y6" s="122" t="s">
        <v>125</v>
      </c>
      <c r="Z6" s="122" t="s">
        <v>126</v>
      </c>
      <c r="AA6" s="122" t="s">
        <v>127</v>
      </c>
      <c r="AB6" s="185"/>
      <c r="AC6" s="189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3"/>
      <c r="AP6" s="191"/>
      <c r="AQ6" s="191"/>
      <c r="AR6" s="191"/>
      <c r="AS6" s="191"/>
      <c r="AT6" s="191"/>
      <c r="AU6" s="191"/>
      <c r="AV6" s="193"/>
      <c r="AW6" s="193"/>
      <c r="AX6" s="191"/>
      <c r="AY6" s="191"/>
      <c r="AZ6" s="191"/>
      <c r="BA6" s="191"/>
      <c r="BB6" s="191"/>
      <c r="BC6" s="191"/>
      <c r="BD6" s="185"/>
      <c r="BE6" s="121" t="s">
        <v>128</v>
      </c>
      <c r="BF6" s="121" t="s">
        <v>133</v>
      </c>
      <c r="BG6" s="121" t="s">
        <v>134</v>
      </c>
      <c r="BH6" s="181"/>
      <c r="BI6" s="181"/>
      <c r="BJ6" s="181"/>
      <c r="BK6" s="181"/>
      <c r="BL6" s="181"/>
      <c r="BM6" s="181"/>
      <c r="BN6" s="181"/>
      <c r="BO6" s="181"/>
      <c r="BP6" s="184"/>
      <c r="BQ6" s="181"/>
    </row>
    <row r="7" spans="1:69" s="115" customFormat="1" ht="17.25" customHeight="1">
      <c r="A7" s="123"/>
      <c r="B7" s="123"/>
      <c r="C7" s="123"/>
      <c r="D7" s="124" t="s">
        <v>72</v>
      </c>
      <c r="E7" s="125">
        <v>175692.29</v>
      </c>
      <c r="F7" s="125">
        <v>126958.38</v>
      </c>
      <c r="G7" s="125">
        <v>49000.53</v>
      </c>
      <c r="H7" s="125">
        <v>15696.32</v>
      </c>
      <c r="I7" s="125">
        <v>9167.18</v>
      </c>
      <c r="J7" s="125">
        <v>3000</v>
      </c>
      <c r="K7" s="125">
        <v>2585.7800000000002</v>
      </c>
      <c r="L7" s="125">
        <v>943.37</v>
      </c>
      <c r="M7" s="125">
        <v>4000</v>
      </c>
      <c r="N7" s="125">
        <v>0</v>
      </c>
      <c r="O7" s="125">
        <v>16832.830000000002</v>
      </c>
      <c r="P7" s="125">
        <v>12000</v>
      </c>
      <c r="Q7" s="125">
        <v>1406.76</v>
      </c>
      <c r="R7" s="125">
        <v>6583.3</v>
      </c>
      <c r="S7" s="125">
        <v>0</v>
      </c>
      <c r="T7" s="125">
        <v>1820</v>
      </c>
      <c r="U7" s="125">
        <v>9300</v>
      </c>
      <c r="V7" s="125">
        <v>0</v>
      </c>
      <c r="W7" s="125">
        <v>10318.65</v>
      </c>
      <c r="X7" s="123"/>
      <c r="Y7" s="123"/>
      <c r="Z7" s="123"/>
      <c r="AA7" s="124" t="s">
        <v>72</v>
      </c>
      <c r="AB7" s="123">
        <v>22255</v>
      </c>
      <c r="AC7" s="129">
        <v>1808.97</v>
      </c>
      <c r="AD7" s="130">
        <v>333.61</v>
      </c>
      <c r="AE7" s="130">
        <v>20.73</v>
      </c>
      <c r="AF7" s="130">
        <v>5.67</v>
      </c>
      <c r="AG7" s="130">
        <v>246.88</v>
      </c>
      <c r="AH7" s="130">
        <v>544.36</v>
      </c>
      <c r="AI7" s="130">
        <v>133.80000000000001</v>
      </c>
      <c r="AJ7" s="130">
        <v>0.72</v>
      </c>
      <c r="AK7" s="130">
        <v>227.77</v>
      </c>
      <c r="AL7" s="130">
        <v>1311.51</v>
      </c>
      <c r="AM7" s="130">
        <v>0</v>
      </c>
      <c r="AN7" s="130">
        <v>539.29999999999995</v>
      </c>
      <c r="AO7" s="134">
        <v>59.35</v>
      </c>
      <c r="AP7" s="130">
        <v>192.38</v>
      </c>
      <c r="AQ7" s="130">
        <v>162.47999999999999</v>
      </c>
      <c r="AR7" s="130">
        <v>601.36</v>
      </c>
      <c r="AS7" s="130">
        <v>289.19</v>
      </c>
      <c r="AT7" s="130">
        <v>77.900000000000006</v>
      </c>
      <c r="AU7" s="130">
        <v>27.5</v>
      </c>
      <c r="AV7" s="134">
        <v>299.29000000000002</v>
      </c>
      <c r="AW7" s="134">
        <v>78.099999999999994</v>
      </c>
      <c r="AX7" s="130">
        <v>1395.64</v>
      </c>
      <c r="AY7" s="130">
        <v>26.83</v>
      </c>
      <c r="AZ7" s="130">
        <v>525.26</v>
      </c>
      <c r="BA7" s="130">
        <v>2407.29</v>
      </c>
      <c r="BB7" s="130">
        <v>82.52</v>
      </c>
      <c r="BC7" s="130">
        <v>10856.64</v>
      </c>
      <c r="BD7" s="125">
        <v>26478.91</v>
      </c>
      <c r="BE7" s="125">
        <v>16512.75</v>
      </c>
      <c r="BF7" s="125">
        <v>355.75</v>
      </c>
      <c r="BG7" s="125">
        <v>16157</v>
      </c>
      <c r="BH7" s="125">
        <v>48</v>
      </c>
      <c r="BI7" s="125">
        <v>800</v>
      </c>
      <c r="BJ7" s="125">
        <v>793.33</v>
      </c>
      <c r="BK7" s="125">
        <v>0</v>
      </c>
      <c r="BL7" s="125">
        <v>6200</v>
      </c>
      <c r="BM7" s="125">
        <v>0</v>
      </c>
      <c r="BN7" s="125">
        <v>0</v>
      </c>
      <c r="BO7" s="125">
        <v>0</v>
      </c>
      <c r="BP7" s="125">
        <v>307.45999999999998</v>
      </c>
      <c r="BQ7" s="125">
        <v>1817.37</v>
      </c>
    </row>
    <row r="8" spans="1:69" s="115" customFormat="1" ht="17.25" customHeight="1">
      <c r="A8" s="123" t="s">
        <v>135</v>
      </c>
      <c r="B8" s="123"/>
      <c r="C8" s="123"/>
      <c r="D8" s="124" t="s">
        <v>136</v>
      </c>
      <c r="E8" s="125">
        <v>28658.65</v>
      </c>
      <c r="F8" s="125">
        <v>18958.150000000001</v>
      </c>
      <c r="G8" s="125">
        <v>10977.51</v>
      </c>
      <c r="H8" s="125">
        <v>6399.29</v>
      </c>
      <c r="I8" s="125">
        <v>5126.8500000000004</v>
      </c>
      <c r="J8" s="125">
        <v>749.4</v>
      </c>
      <c r="K8" s="125">
        <v>500</v>
      </c>
      <c r="L8" s="125">
        <v>23.04</v>
      </c>
      <c r="M8" s="125">
        <v>935.04</v>
      </c>
      <c r="N8" s="125">
        <v>0</v>
      </c>
      <c r="O8" s="125">
        <v>278.77999999999997</v>
      </c>
      <c r="P8" s="125">
        <v>0</v>
      </c>
      <c r="Q8" s="125">
        <v>0</v>
      </c>
      <c r="R8" s="125">
        <v>2.72</v>
      </c>
      <c r="S8" s="125">
        <v>0</v>
      </c>
      <c r="T8" s="125">
        <v>0</v>
      </c>
      <c r="U8" s="125">
        <v>0</v>
      </c>
      <c r="V8" s="125">
        <v>0</v>
      </c>
      <c r="W8" s="125">
        <v>364.8</v>
      </c>
      <c r="X8" s="123" t="s">
        <v>135</v>
      </c>
      <c r="Y8" s="123"/>
      <c r="Z8" s="123"/>
      <c r="AA8" s="124" t="s">
        <v>136</v>
      </c>
      <c r="AB8" s="123">
        <v>9255.0300000000007</v>
      </c>
      <c r="AC8" s="125">
        <f>AC9+AC12+AC15+AC21+AC24+AC30+AC34+AC37+AC39+AC41+AC44+AC54+AC57+AC60+AC63+AC69+AC74+AC77+AC81+AC84+AC86</f>
        <v>626.66999999999996</v>
      </c>
      <c r="AD8" s="125">
        <f t="shared" ref="AD8:BC8" si="0">AD9+AD12+AD15+AD21+AD24+AD30+AD34+AD37+AD39+AD41+AD44+AD54+AD57+AD60+AD63+AD69+AD74+AD77+AD81+AD84+AD86</f>
        <v>164.92</v>
      </c>
      <c r="AE8" s="125">
        <f t="shared" si="0"/>
        <v>5.73</v>
      </c>
      <c r="AF8" s="125">
        <f t="shared" si="0"/>
        <v>5.3</v>
      </c>
      <c r="AG8" s="125">
        <f t="shared" si="0"/>
        <v>65.63</v>
      </c>
      <c r="AH8" s="125">
        <f t="shared" si="0"/>
        <v>168.52</v>
      </c>
      <c r="AI8" s="125">
        <f t="shared" si="0"/>
        <v>59</v>
      </c>
      <c r="AJ8" s="125">
        <f t="shared" si="0"/>
        <v>0.72</v>
      </c>
      <c r="AK8" s="125">
        <f t="shared" si="0"/>
        <v>0</v>
      </c>
      <c r="AL8" s="125">
        <f t="shared" si="0"/>
        <v>438.44</v>
      </c>
      <c r="AM8" s="125">
        <f t="shared" si="0"/>
        <v>0</v>
      </c>
      <c r="AN8" s="125">
        <f t="shared" si="0"/>
        <v>147.72999999999999</v>
      </c>
      <c r="AO8" s="125">
        <f t="shared" si="0"/>
        <v>22.4</v>
      </c>
      <c r="AP8" s="125">
        <f t="shared" si="0"/>
        <v>140.13</v>
      </c>
      <c r="AQ8" s="125">
        <f t="shared" si="0"/>
        <v>67.180000000000007</v>
      </c>
      <c r="AR8" s="125">
        <f t="shared" si="0"/>
        <v>346.06</v>
      </c>
      <c r="AS8" s="125">
        <f t="shared" si="0"/>
        <v>1.6</v>
      </c>
      <c r="AT8" s="125">
        <f t="shared" si="0"/>
        <v>2.9</v>
      </c>
      <c r="AU8" s="125">
        <f t="shared" si="0"/>
        <v>0</v>
      </c>
      <c r="AV8" s="125">
        <f t="shared" si="0"/>
        <v>92.81</v>
      </c>
      <c r="AW8" s="125">
        <f t="shared" si="0"/>
        <v>4.7</v>
      </c>
      <c r="AX8" s="125">
        <f t="shared" si="0"/>
        <v>505.42</v>
      </c>
      <c r="AY8" s="125">
        <f t="shared" si="0"/>
        <v>23.32</v>
      </c>
      <c r="AZ8" s="125">
        <f t="shared" si="0"/>
        <v>145.82</v>
      </c>
      <c r="BA8" s="125">
        <f t="shared" si="0"/>
        <v>1345.39</v>
      </c>
      <c r="BB8" s="125">
        <f t="shared" si="0"/>
        <v>61</v>
      </c>
      <c r="BC8" s="125">
        <f t="shared" si="0"/>
        <v>4813.66</v>
      </c>
      <c r="BD8" s="125">
        <v>445.47</v>
      </c>
      <c r="BE8" s="125">
        <v>166.13</v>
      </c>
      <c r="BF8" s="125">
        <v>166.13</v>
      </c>
      <c r="BG8" s="125">
        <v>0</v>
      </c>
      <c r="BH8" s="125">
        <v>0</v>
      </c>
      <c r="BI8" s="125">
        <v>0</v>
      </c>
      <c r="BJ8" s="125">
        <v>267.35000000000002</v>
      </c>
      <c r="BK8" s="125">
        <v>0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v>12</v>
      </c>
    </row>
    <row r="9" spans="1:69" s="115" customFormat="1" ht="17.25" customHeight="1">
      <c r="A9" s="123"/>
      <c r="B9" s="123" t="s">
        <v>137</v>
      </c>
      <c r="C9" s="123"/>
      <c r="D9" s="124" t="s">
        <v>138</v>
      </c>
      <c r="E9" s="125">
        <v>2303.4699999999998</v>
      </c>
      <c r="F9" s="125">
        <v>1701.4</v>
      </c>
      <c r="G9" s="125">
        <v>794.23</v>
      </c>
      <c r="H9" s="125">
        <v>711.53</v>
      </c>
      <c r="I9" s="125">
        <v>617.85</v>
      </c>
      <c r="J9" s="125">
        <v>88.68</v>
      </c>
      <c r="K9" s="125">
        <v>5</v>
      </c>
      <c r="L9" s="125">
        <v>0</v>
      </c>
      <c r="M9" s="125">
        <v>96.41</v>
      </c>
      <c r="N9" s="125">
        <v>0</v>
      </c>
      <c r="O9" s="125">
        <v>99.23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3"/>
      <c r="Y9" s="123" t="s">
        <v>137</v>
      </c>
      <c r="Z9" s="123"/>
      <c r="AA9" s="124" t="s">
        <v>138</v>
      </c>
      <c r="AB9" s="123">
        <v>601.55999999999995</v>
      </c>
      <c r="AC9" s="125">
        <f>SUM(AC10:AC11)</f>
        <v>119.32</v>
      </c>
      <c r="AD9" s="125">
        <f t="shared" ref="AD9:BC9" si="1">SUM(AD10:AD11)</f>
        <v>45.52</v>
      </c>
      <c r="AE9" s="125">
        <f t="shared" si="1"/>
        <v>0</v>
      </c>
      <c r="AF9" s="125">
        <f t="shared" si="1"/>
        <v>0</v>
      </c>
      <c r="AG9" s="125">
        <f t="shared" si="1"/>
        <v>8.3000000000000007</v>
      </c>
      <c r="AH9" s="125">
        <f t="shared" si="1"/>
        <v>23.46</v>
      </c>
      <c r="AI9" s="125">
        <f t="shared" si="1"/>
        <v>0.5</v>
      </c>
      <c r="AJ9" s="125">
        <f t="shared" si="1"/>
        <v>0</v>
      </c>
      <c r="AK9" s="125">
        <f t="shared" si="1"/>
        <v>0</v>
      </c>
      <c r="AL9" s="125">
        <f t="shared" si="1"/>
        <v>53.68</v>
      </c>
      <c r="AM9" s="125">
        <f t="shared" si="1"/>
        <v>0</v>
      </c>
      <c r="AN9" s="125">
        <f t="shared" si="1"/>
        <v>2</v>
      </c>
      <c r="AO9" s="125">
        <f t="shared" si="1"/>
        <v>11.9</v>
      </c>
      <c r="AP9" s="125">
        <f t="shared" si="1"/>
        <v>43.43</v>
      </c>
      <c r="AQ9" s="125">
        <f t="shared" si="1"/>
        <v>13.51</v>
      </c>
      <c r="AR9" s="125">
        <f t="shared" si="1"/>
        <v>41.54</v>
      </c>
      <c r="AS9" s="125">
        <f t="shared" si="1"/>
        <v>1.6</v>
      </c>
      <c r="AT9" s="125">
        <f t="shared" si="1"/>
        <v>0</v>
      </c>
      <c r="AU9" s="125">
        <f t="shared" si="1"/>
        <v>0</v>
      </c>
      <c r="AV9" s="125">
        <f t="shared" si="1"/>
        <v>2</v>
      </c>
      <c r="AW9" s="125">
        <f t="shared" si="1"/>
        <v>0.5</v>
      </c>
      <c r="AX9" s="125">
        <f t="shared" si="1"/>
        <v>109</v>
      </c>
      <c r="AY9" s="125">
        <f t="shared" si="1"/>
        <v>0</v>
      </c>
      <c r="AZ9" s="125">
        <f t="shared" si="1"/>
        <v>7.96</v>
      </c>
      <c r="BA9" s="125">
        <f t="shared" si="1"/>
        <v>116.84</v>
      </c>
      <c r="BB9" s="125">
        <f t="shared" si="1"/>
        <v>0</v>
      </c>
      <c r="BC9" s="125">
        <f t="shared" si="1"/>
        <v>0.5</v>
      </c>
      <c r="BD9" s="125">
        <v>0.51</v>
      </c>
      <c r="BE9" s="125">
        <v>0</v>
      </c>
      <c r="BF9" s="125">
        <v>0</v>
      </c>
      <c r="BG9" s="125">
        <v>0</v>
      </c>
      <c r="BH9" s="125">
        <v>0</v>
      </c>
      <c r="BI9" s="125">
        <v>0</v>
      </c>
      <c r="BJ9" s="125">
        <v>0.51</v>
      </c>
      <c r="BK9" s="125">
        <v>0</v>
      </c>
      <c r="BL9" s="125">
        <v>0</v>
      </c>
      <c r="BM9" s="125">
        <v>0</v>
      </c>
      <c r="BN9" s="125">
        <v>0</v>
      </c>
      <c r="BO9" s="125">
        <v>0</v>
      </c>
      <c r="BP9" s="125">
        <v>0</v>
      </c>
      <c r="BQ9" s="125">
        <v>0</v>
      </c>
    </row>
    <row r="10" spans="1:69" s="115" customFormat="1" ht="17.25" customHeight="1">
      <c r="A10" s="123" t="s">
        <v>139</v>
      </c>
      <c r="B10" s="123" t="s">
        <v>140</v>
      </c>
      <c r="C10" s="123" t="s">
        <v>137</v>
      </c>
      <c r="D10" s="124" t="s">
        <v>141</v>
      </c>
      <c r="E10" s="125">
        <v>2303.4699999999998</v>
      </c>
      <c r="F10" s="125">
        <v>1701.4</v>
      </c>
      <c r="G10" s="125">
        <v>794.23</v>
      </c>
      <c r="H10" s="125">
        <v>711.53</v>
      </c>
      <c r="I10" s="125">
        <v>617.85</v>
      </c>
      <c r="J10" s="125">
        <v>88.68</v>
      </c>
      <c r="K10" s="125">
        <v>5</v>
      </c>
      <c r="L10" s="125">
        <v>0</v>
      </c>
      <c r="M10" s="125">
        <v>96.41</v>
      </c>
      <c r="N10" s="125">
        <v>0</v>
      </c>
      <c r="O10" s="125">
        <v>99.23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3" t="s">
        <v>139</v>
      </c>
      <c r="Y10" s="123" t="s">
        <v>140</v>
      </c>
      <c r="Z10" s="123" t="s">
        <v>137</v>
      </c>
      <c r="AA10" s="124" t="s">
        <v>141</v>
      </c>
      <c r="AB10" s="123">
        <v>601.55999999999995</v>
      </c>
      <c r="AC10" s="131">
        <v>119.32</v>
      </c>
      <c r="AD10" s="132">
        <v>45.52</v>
      </c>
      <c r="AE10" s="133">
        <v>0</v>
      </c>
      <c r="AF10" s="133">
        <v>0</v>
      </c>
      <c r="AG10" s="132">
        <v>8.3000000000000007</v>
      </c>
      <c r="AH10" s="132">
        <v>23.46</v>
      </c>
      <c r="AI10" s="132">
        <v>0.5</v>
      </c>
      <c r="AJ10" s="132">
        <v>0</v>
      </c>
      <c r="AK10" s="132">
        <v>0</v>
      </c>
      <c r="AL10" s="132">
        <v>53.68</v>
      </c>
      <c r="AM10" s="133">
        <v>0</v>
      </c>
      <c r="AN10" s="132">
        <v>2</v>
      </c>
      <c r="AO10" s="132">
        <v>11.9</v>
      </c>
      <c r="AP10" s="132">
        <v>43.43</v>
      </c>
      <c r="AQ10" s="132">
        <v>13.51</v>
      </c>
      <c r="AR10" s="132">
        <v>41.54</v>
      </c>
      <c r="AS10" s="133">
        <v>1.6</v>
      </c>
      <c r="AT10" s="133">
        <v>0</v>
      </c>
      <c r="AU10" s="133">
        <v>0</v>
      </c>
      <c r="AV10" s="132">
        <v>2</v>
      </c>
      <c r="AW10" s="133">
        <v>0.5</v>
      </c>
      <c r="AX10" s="132">
        <v>109</v>
      </c>
      <c r="AY10" s="132">
        <v>0</v>
      </c>
      <c r="AZ10" s="132">
        <v>7.96</v>
      </c>
      <c r="BA10" s="132">
        <v>116.84</v>
      </c>
      <c r="BB10" s="132">
        <v>0</v>
      </c>
      <c r="BC10" s="132">
        <v>0.5</v>
      </c>
      <c r="BD10" s="125">
        <v>0.51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5">
        <v>0.51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</row>
    <row r="11" spans="1:69" s="115" customFormat="1" ht="17.25" customHeight="1">
      <c r="A11" s="123" t="s">
        <v>139</v>
      </c>
      <c r="B11" s="123" t="s">
        <v>140</v>
      </c>
      <c r="C11" s="123" t="s">
        <v>142</v>
      </c>
      <c r="D11" s="124" t="s">
        <v>143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3" t="s">
        <v>139</v>
      </c>
      <c r="Y11" s="123" t="s">
        <v>140</v>
      </c>
      <c r="Z11" s="123" t="s">
        <v>142</v>
      </c>
      <c r="AA11" s="124" t="s">
        <v>143</v>
      </c>
      <c r="AB11" s="123">
        <v>0</v>
      </c>
      <c r="AC11" s="125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5">
        <v>0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</row>
    <row r="12" spans="1:69" s="115" customFormat="1" ht="17.25" customHeight="1">
      <c r="A12" s="123"/>
      <c r="B12" s="123" t="s">
        <v>144</v>
      </c>
      <c r="C12" s="123"/>
      <c r="D12" s="124" t="s">
        <v>145</v>
      </c>
      <c r="E12" s="125">
        <v>679.2</v>
      </c>
      <c r="F12" s="125">
        <v>552.13</v>
      </c>
      <c r="G12" s="125">
        <v>485.75</v>
      </c>
      <c r="H12" s="125">
        <v>56.25</v>
      </c>
      <c r="I12" s="125">
        <v>56.25</v>
      </c>
      <c r="J12" s="125">
        <v>0</v>
      </c>
      <c r="K12" s="125">
        <v>0</v>
      </c>
      <c r="L12" s="125">
        <v>0</v>
      </c>
      <c r="M12" s="125">
        <v>10.130000000000001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3"/>
      <c r="Y12" s="123" t="s">
        <v>144</v>
      </c>
      <c r="Z12" s="123"/>
      <c r="AA12" s="124" t="s">
        <v>145</v>
      </c>
      <c r="AB12" s="123">
        <v>124.54</v>
      </c>
      <c r="AC12" s="125">
        <f>SUM(AC13:AC14)</f>
        <v>21</v>
      </c>
      <c r="AD12" s="125">
        <f t="shared" ref="AD12:BC12" si="2">SUM(AD13:AD14)</f>
        <v>0</v>
      </c>
      <c r="AE12" s="125">
        <f t="shared" si="2"/>
        <v>0</v>
      </c>
      <c r="AF12" s="125">
        <f t="shared" si="2"/>
        <v>0</v>
      </c>
      <c r="AG12" s="125">
        <f t="shared" si="2"/>
        <v>0.56000000000000005</v>
      </c>
      <c r="AH12" s="125">
        <f t="shared" si="2"/>
        <v>1.6</v>
      </c>
      <c r="AI12" s="125">
        <f t="shared" si="2"/>
        <v>2.0499999999999998</v>
      </c>
      <c r="AJ12" s="125">
        <f t="shared" si="2"/>
        <v>0</v>
      </c>
      <c r="AK12" s="125">
        <f t="shared" si="2"/>
        <v>0</v>
      </c>
      <c r="AL12" s="125">
        <f t="shared" si="2"/>
        <v>19</v>
      </c>
      <c r="AM12" s="125">
        <f t="shared" si="2"/>
        <v>0</v>
      </c>
      <c r="AN12" s="125">
        <f t="shared" si="2"/>
        <v>0</v>
      </c>
      <c r="AO12" s="125">
        <f t="shared" si="2"/>
        <v>0</v>
      </c>
      <c r="AP12" s="125">
        <f t="shared" si="2"/>
        <v>0.5</v>
      </c>
      <c r="AQ12" s="125">
        <f t="shared" si="2"/>
        <v>0.5</v>
      </c>
      <c r="AR12" s="125">
        <f t="shared" si="2"/>
        <v>12.04</v>
      </c>
      <c r="AS12" s="125">
        <f t="shared" si="2"/>
        <v>0</v>
      </c>
      <c r="AT12" s="125">
        <f t="shared" si="2"/>
        <v>0</v>
      </c>
      <c r="AU12" s="125">
        <f t="shared" si="2"/>
        <v>0</v>
      </c>
      <c r="AV12" s="125">
        <f t="shared" si="2"/>
        <v>0.4</v>
      </c>
      <c r="AW12" s="125">
        <f t="shared" si="2"/>
        <v>0</v>
      </c>
      <c r="AX12" s="125">
        <f t="shared" si="2"/>
        <v>30</v>
      </c>
      <c r="AY12" s="125">
        <f t="shared" si="2"/>
        <v>0</v>
      </c>
      <c r="AZ12" s="125">
        <f t="shared" si="2"/>
        <v>0</v>
      </c>
      <c r="BA12" s="125">
        <f t="shared" si="2"/>
        <v>33.880000000000003</v>
      </c>
      <c r="BB12" s="125">
        <f t="shared" si="2"/>
        <v>0</v>
      </c>
      <c r="BC12" s="125">
        <f t="shared" si="2"/>
        <v>3.01</v>
      </c>
      <c r="BD12" s="125">
        <v>2.5299999999999998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5">
        <v>2.5299999999999998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</row>
    <row r="13" spans="1:69" s="115" customFormat="1" ht="17.25" customHeight="1">
      <c r="A13" s="123" t="s">
        <v>139</v>
      </c>
      <c r="B13" s="123" t="s">
        <v>146</v>
      </c>
      <c r="C13" s="123" t="s">
        <v>137</v>
      </c>
      <c r="D13" s="124" t="s">
        <v>141</v>
      </c>
      <c r="E13" s="125">
        <v>679.2</v>
      </c>
      <c r="F13" s="125">
        <v>552.13</v>
      </c>
      <c r="G13" s="125">
        <v>485.75</v>
      </c>
      <c r="H13" s="125">
        <v>56.25</v>
      </c>
      <c r="I13" s="125">
        <v>56.25</v>
      </c>
      <c r="J13" s="125">
        <v>0</v>
      </c>
      <c r="K13" s="125">
        <v>0</v>
      </c>
      <c r="L13" s="125">
        <v>0</v>
      </c>
      <c r="M13" s="125">
        <v>10.130000000000001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3" t="s">
        <v>139</v>
      </c>
      <c r="Y13" s="123" t="s">
        <v>146</v>
      </c>
      <c r="Z13" s="123" t="s">
        <v>137</v>
      </c>
      <c r="AA13" s="124" t="s">
        <v>141</v>
      </c>
      <c r="AB13" s="123">
        <v>124.54</v>
      </c>
      <c r="AC13" s="131">
        <v>21</v>
      </c>
      <c r="AD13" s="132">
        <v>0</v>
      </c>
      <c r="AE13" s="133">
        <v>0</v>
      </c>
      <c r="AF13" s="133">
        <v>0</v>
      </c>
      <c r="AG13" s="132">
        <v>0.56000000000000005</v>
      </c>
      <c r="AH13" s="132">
        <v>1.6</v>
      </c>
      <c r="AI13" s="132">
        <v>2.0499999999999998</v>
      </c>
      <c r="AJ13" s="132">
        <v>0</v>
      </c>
      <c r="AK13" s="132">
        <v>0</v>
      </c>
      <c r="AL13" s="132">
        <v>19</v>
      </c>
      <c r="AM13" s="133">
        <v>0</v>
      </c>
      <c r="AN13" s="132">
        <v>0</v>
      </c>
      <c r="AO13" s="132">
        <v>0</v>
      </c>
      <c r="AP13" s="132">
        <v>0.5</v>
      </c>
      <c r="AQ13" s="132">
        <v>0.5</v>
      </c>
      <c r="AR13" s="132">
        <v>12.04</v>
      </c>
      <c r="AS13" s="133">
        <v>0</v>
      </c>
      <c r="AT13" s="133">
        <v>0</v>
      </c>
      <c r="AU13" s="133">
        <v>0</v>
      </c>
      <c r="AV13" s="132">
        <v>0.4</v>
      </c>
      <c r="AW13" s="133">
        <v>0</v>
      </c>
      <c r="AX13" s="132">
        <v>30</v>
      </c>
      <c r="AY13" s="132">
        <v>0</v>
      </c>
      <c r="AZ13" s="132">
        <v>0</v>
      </c>
      <c r="BA13" s="132">
        <v>33.880000000000003</v>
      </c>
      <c r="BB13" s="132">
        <v>0</v>
      </c>
      <c r="BC13" s="132">
        <v>3.01</v>
      </c>
      <c r="BD13" s="125">
        <v>2.5299999999999998</v>
      </c>
      <c r="BE13" s="125">
        <v>0</v>
      </c>
      <c r="BF13" s="125">
        <v>0</v>
      </c>
      <c r="BG13" s="125">
        <v>0</v>
      </c>
      <c r="BH13" s="125">
        <v>0</v>
      </c>
      <c r="BI13" s="125">
        <v>0</v>
      </c>
      <c r="BJ13" s="125">
        <v>2.5299999999999998</v>
      </c>
      <c r="BK13" s="125">
        <v>0</v>
      </c>
      <c r="BL13" s="125">
        <v>0</v>
      </c>
      <c r="BM13" s="125">
        <v>0</v>
      </c>
      <c r="BN13" s="125">
        <v>0</v>
      </c>
      <c r="BO13" s="125">
        <v>0</v>
      </c>
      <c r="BP13" s="125">
        <v>0</v>
      </c>
      <c r="BQ13" s="125">
        <v>0</v>
      </c>
    </row>
    <row r="14" spans="1:69" s="115" customFormat="1" ht="17.25" customHeight="1">
      <c r="A14" s="123" t="s">
        <v>139</v>
      </c>
      <c r="B14" s="123" t="s">
        <v>146</v>
      </c>
      <c r="C14" s="123" t="s">
        <v>144</v>
      </c>
      <c r="D14" s="124" t="s">
        <v>147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3" t="s">
        <v>139</v>
      </c>
      <c r="Y14" s="123" t="s">
        <v>146</v>
      </c>
      <c r="Z14" s="123" t="s">
        <v>144</v>
      </c>
      <c r="AA14" s="124" t="s">
        <v>147</v>
      </c>
      <c r="AB14" s="123">
        <v>0</v>
      </c>
      <c r="AC14" s="125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5">
        <v>0</v>
      </c>
      <c r="BE14" s="125">
        <v>0</v>
      </c>
      <c r="BF14" s="125">
        <v>0</v>
      </c>
      <c r="BG14" s="125">
        <v>0</v>
      </c>
      <c r="BH14" s="125">
        <v>0</v>
      </c>
      <c r="BI14" s="125">
        <v>0</v>
      </c>
      <c r="BJ14" s="125">
        <v>0</v>
      </c>
      <c r="BK14" s="125">
        <v>0</v>
      </c>
      <c r="BL14" s="125">
        <v>0</v>
      </c>
      <c r="BM14" s="125">
        <v>0</v>
      </c>
      <c r="BN14" s="125">
        <v>0</v>
      </c>
      <c r="BO14" s="125">
        <v>0</v>
      </c>
      <c r="BP14" s="125">
        <v>0</v>
      </c>
      <c r="BQ14" s="125">
        <v>0</v>
      </c>
    </row>
    <row r="15" spans="1:69" s="115" customFormat="1" ht="17.25" customHeight="1">
      <c r="A15" s="123"/>
      <c r="B15" s="123" t="s">
        <v>148</v>
      </c>
      <c r="C15" s="123"/>
      <c r="D15" s="124" t="s">
        <v>149</v>
      </c>
      <c r="E15" s="125">
        <v>14640.73</v>
      </c>
      <c r="F15" s="125">
        <v>11615.08</v>
      </c>
      <c r="G15" s="125">
        <v>6772.26</v>
      </c>
      <c r="H15" s="125">
        <v>4121.22</v>
      </c>
      <c r="I15" s="125">
        <v>2986.43</v>
      </c>
      <c r="J15" s="125">
        <v>639.79999999999995</v>
      </c>
      <c r="K15" s="125">
        <v>495</v>
      </c>
      <c r="L15" s="125">
        <v>0</v>
      </c>
      <c r="M15" s="125">
        <v>603.9</v>
      </c>
      <c r="N15" s="125">
        <v>0</v>
      </c>
      <c r="O15" s="125">
        <v>51.98</v>
      </c>
      <c r="P15" s="125">
        <v>0</v>
      </c>
      <c r="Q15" s="125">
        <v>0</v>
      </c>
      <c r="R15" s="125">
        <v>2.72</v>
      </c>
      <c r="S15" s="125">
        <v>0</v>
      </c>
      <c r="T15" s="125">
        <v>0</v>
      </c>
      <c r="U15" s="125">
        <v>0</v>
      </c>
      <c r="V15" s="125">
        <v>0</v>
      </c>
      <c r="W15" s="125">
        <v>63</v>
      </c>
      <c r="X15" s="123"/>
      <c r="Y15" s="123" t="s">
        <v>148</v>
      </c>
      <c r="Z15" s="123"/>
      <c r="AA15" s="124" t="s">
        <v>149</v>
      </c>
      <c r="AB15" s="123">
        <v>2796.44</v>
      </c>
      <c r="AC15" s="125">
        <f>SUM(AC16:AC20)</f>
        <v>370.08</v>
      </c>
      <c r="AD15" s="125">
        <f t="shared" ref="AD15:BC15" si="3">SUM(AD16:AD20)</f>
        <v>91.38</v>
      </c>
      <c r="AE15" s="125">
        <f t="shared" si="3"/>
        <v>5.73</v>
      </c>
      <c r="AF15" s="125">
        <f t="shared" si="3"/>
        <v>5.3</v>
      </c>
      <c r="AG15" s="125">
        <f t="shared" si="3"/>
        <v>44.08</v>
      </c>
      <c r="AH15" s="125">
        <f t="shared" si="3"/>
        <v>103.24</v>
      </c>
      <c r="AI15" s="125">
        <f t="shared" si="3"/>
        <v>32.58</v>
      </c>
      <c r="AJ15" s="125">
        <f t="shared" si="3"/>
        <v>0.72</v>
      </c>
      <c r="AK15" s="125">
        <f t="shared" si="3"/>
        <v>0</v>
      </c>
      <c r="AL15" s="125">
        <f t="shared" si="3"/>
        <v>221.02</v>
      </c>
      <c r="AM15" s="125">
        <f t="shared" si="3"/>
        <v>0</v>
      </c>
      <c r="AN15" s="125">
        <f t="shared" si="3"/>
        <v>67.67</v>
      </c>
      <c r="AO15" s="125">
        <f t="shared" si="3"/>
        <v>10.5</v>
      </c>
      <c r="AP15" s="125">
        <f t="shared" si="3"/>
        <v>78.7</v>
      </c>
      <c r="AQ15" s="125">
        <f t="shared" si="3"/>
        <v>38.049999999999997</v>
      </c>
      <c r="AR15" s="125">
        <f t="shared" si="3"/>
        <v>160.56</v>
      </c>
      <c r="AS15" s="125">
        <f t="shared" si="3"/>
        <v>0</v>
      </c>
      <c r="AT15" s="125">
        <f t="shared" si="3"/>
        <v>0</v>
      </c>
      <c r="AU15" s="125">
        <f t="shared" si="3"/>
        <v>0</v>
      </c>
      <c r="AV15" s="125">
        <f t="shared" si="3"/>
        <v>65.27</v>
      </c>
      <c r="AW15" s="125">
        <f t="shared" si="3"/>
        <v>4.2</v>
      </c>
      <c r="AX15" s="125">
        <f t="shared" si="3"/>
        <v>141.6</v>
      </c>
      <c r="AY15" s="125">
        <f t="shared" si="3"/>
        <v>2</v>
      </c>
      <c r="AZ15" s="125">
        <f t="shared" si="3"/>
        <v>86.86</v>
      </c>
      <c r="BA15" s="125">
        <f t="shared" si="3"/>
        <v>775.71</v>
      </c>
      <c r="BB15" s="125">
        <f t="shared" si="3"/>
        <v>1</v>
      </c>
      <c r="BC15" s="125">
        <f t="shared" si="3"/>
        <v>490.21</v>
      </c>
      <c r="BD15" s="125">
        <v>229.2</v>
      </c>
      <c r="BE15" s="125">
        <v>3</v>
      </c>
      <c r="BF15" s="125">
        <v>3</v>
      </c>
      <c r="BG15" s="125">
        <v>0</v>
      </c>
      <c r="BH15" s="125">
        <v>0</v>
      </c>
      <c r="BI15" s="125">
        <v>0</v>
      </c>
      <c r="BJ15" s="125">
        <v>214.2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12</v>
      </c>
    </row>
    <row r="16" spans="1:69" s="115" customFormat="1" ht="17.25" customHeight="1">
      <c r="A16" s="123" t="s">
        <v>139</v>
      </c>
      <c r="B16" s="123" t="s">
        <v>150</v>
      </c>
      <c r="C16" s="123" t="s">
        <v>137</v>
      </c>
      <c r="D16" s="124" t="s">
        <v>141</v>
      </c>
      <c r="E16" s="125">
        <v>13641.31</v>
      </c>
      <c r="F16" s="125">
        <v>10998.14</v>
      </c>
      <c r="G16" s="125">
        <v>6261.37</v>
      </c>
      <c r="H16" s="125">
        <v>4080.83</v>
      </c>
      <c r="I16" s="125">
        <v>2954.93</v>
      </c>
      <c r="J16" s="125">
        <v>630.9</v>
      </c>
      <c r="K16" s="125">
        <v>495</v>
      </c>
      <c r="L16" s="125">
        <v>0</v>
      </c>
      <c r="M16" s="125">
        <v>590.22</v>
      </c>
      <c r="N16" s="125">
        <v>0</v>
      </c>
      <c r="O16" s="125">
        <v>0</v>
      </c>
      <c r="P16" s="125">
        <v>0</v>
      </c>
      <c r="Q16" s="125">
        <v>0</v>
      </c>
      <c r="R16" s="125">
        <v>2.72</v>
      </c>
      <c r="S16" s="125">
        <v>0</v>
      </c>
      <c r="T16" s="125">
        <v>0</v>
      </c>
      <c r="U16" s="125">
        <v>0</v>
      </c>
      <c r="V16" s="125">
        <v>0</v>
      </c>
      <c r="W16" s="125">
        <v>63</v>
      </c>
      <c r="X16" s="123" t="s">
        <v>139</v>
      </c>
      <c r="Y16" s="123" t="s">
        <v>150</v>
      </c>
      <c r="Z16" s="123" t="s">
        <v>137</v>
      </c>
      <c r="AA16" s="124" t="s">
        <v>141</v>
      </c>
      <c r="AB16" s="123">
        <v>2414.36</v>
      </c>
      <c r="AC16" s="131">
        <v>280.77999999999997</v>
      </c>
      <c r="AD16" s="132">
        <v>80.98</v>
      </c>
      <c r="AE16" s="133">
        <v>5.73</v>
      </c>
      <c r="AF16" s="133">
        <v>4.5</v>
      </c>
      <c r="AG16" s="132">
        <v>34.9</v>
      </c>
      <c r="AH16" s="132">
        <v>86.52</v>
      </c>
      <c r="AI16" s="132">
        <v>23.58</v>
      </c>
      <c r="AJ16" s="132">
        <v>0</v>
      </c>
      <c r="AK16" s="132">
        <v>0</v>
      </c>
      <c r="AL16" s="132">
        <v>165.5</v>
      </c>
      <c r="AM16" s="133">
        <v>0</v>
      </c>
      <c r="AN16" s="132">
        <v>62.67</v>
      </c>
      <c r="AO16" s="132">
        <v>9</v>
      </c>
      <c r="AP16" s="132">
        <v>65.7</v>
      </c>
      <c r="AQ16" s="132">
        <v>30.29</v>
      </c>
      <c r="AR16" s="132">
        <v>117.56</v>
      </c>
      <c r="AS16" s="133">
        <v>0</v>
      </c>
      <c r="AT16" s="133">
        <v>0</v>
      </c>
      <c r="AU16" s="133">
        <v>0</v>
      </c>
      <c r="AV16" s="132">
        <v>60.27</v>
      </c>
      <c r="AW16" s="133">
        <v>4.2</v>
      </c>
      <c r="AX16" s="132">
        <v>133.76</v>
      </c>
      <c r="AY16" s="132">
        <v>0</v>
      </c>
      <c r="AZ16" s="132">
        <v>74.86</v>
      </c>
      <c r="BA16" s="132">
        <v>692.43</v>
      </c>
      <c r="BB16" s="132">
        <v>1</v>
      </c>
      <c r="BC16" s="132">
        <v>480.15</v>
      </c>
      <c r="BD16" s="125">
        <v>228.8</v>
      </c>
      <c r="BE16" s="125">
        <v>3</v>
      </c>
      <c r="BF16" s="125">
        <v>3</v>
      </c>
      <c r="BG16" s="125">
        <v>0</v>
      </c>
      <c r="BH16" s="125">
        <v>0</v>
      </c>
      <c r="BI16" s="125">
        <v>0</v>
      </c>
      <c r="BJ16" s="125">
        <v>213.8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5">
        <v>0</v>
      </c>
      <c r="BQ16" s="125">
        <v>12</v>
      </c>
    </row>
    <row r="17" spans="1:69" s="115" customFormat="1" ht="17.25" customHeight="1">
      <c r="A17" s="123" t="s">
        <v>139</v>
      </c>
      <c r="B17" s="123" t="s">
        <v>150</v>
      </c>
      <c r="C17" s="123" t="s">
        <v>144</v>
      </c>
      <c r="D17" s="124" t="s">
        <v>147</v>
      </c>
      <c r="E17" s="125">
        <v>679.13</v>
      </c>
      <c r="F17" s="125">
        <v>346.69</v>
      </c>
      <c r="G17" s="125">
        <v>346.69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3" t="s">
        <v>139</v>
      </c>
      <c r="Y17" s="123" t="s">
        <v>150</v>
      </c>
      <c r="Z17" s="123" t="s">
        <v>144</v>
      </c>
      <c r="AA17" s="124" t="s">
        <v>147</v>
      </c>
      <c r="AB17" s="123">
        <v>332.44</v>
      </c>
      <c r="AC17" s="131">
        <v>83.4</v>
      </c>
      <c r="AD17" s="132">
        <v>8</v>
      </c>
      <c r="AE17" s="133">
        <v>0</v>
      </c>
      <c r="AF17" s="133">
        <v>0.8</v>
      </c>
      <c r="AG17" s="132">
        <v>7</v>
      </c>
      <c r="AH17" s="132">
        <v>13</v>
      </c>
      <c r="AI17" s="132">
        <v>9</v>
      </c>
      <c r="AJ17" s="132">
        <v>0.72</v>
      </c>
      <c r="AK17" s="132">
        <v>0</v>
      </c>
      <c r="AL17" s="132">
        <v>43.32</v>
      </c>
      <c r="AM17" s="133">
        <v>0</v>
      </c>
      <c r="AN17" s="132">
        <v>5</v>
      </c>
      <c r="AO17" s="132">
        <v>1.5</v>
      </c>
      <c r="AP17" s="132">
        <v>13</v>
      </c>
      <c r="AQ17" s="132">
        <v>7.76</v>
      </c>
      <c r="AR17" s="132">
        <v>36</v>
      </c>
      <c r="AS17" s="133">
        <v>0</v>
      </c>
      <c r="AT17" s="133">
        <v>0</v>
      </c>
      <c r="AU17" s="133">
        <v>0</v>
      </c>
      <c r="AV17" s="132">
        <v>5</v>
      </c>
      <c r="AW17" s="133">
        <v>0</v>
      </c>
      <c r="AX17" s="132">
        <v>3.4</v>
      </c>
      <c r="AY17" s="132">
        <v>2</v>
      </c>
      <c r="AZ17" s="132">
        <v>12</v>
      </c>
      <c r="BA17" s="132">
        <v>74.040000000000006</v>
      </c>
      <c r="BB17" s="132">
        <v>0</v>
      </c>
      <c r="BC17" s="132">
        <v>7.5</v>
      </c>
      <c r="BD17" s="125">
        <v>0</v>
      </c>
      <c r="BE17" s="125">
        <v>0</v>
      </c>
      <c r="BF17" s="125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5">
        <v>0</v>
      </c>
      <c r="BQ17" s="125">
        <v>0</v>
      </c>
    </row>
    <row r="18" spans="1:69" s="115" customFormat="1" ht="17.25" customHeight="1">
      <c r="A18" s="123" t="s">
        <v>139</v>
      </c>
      <c r="B18" s="123" t="s">
        <v>150</v>
      </c>
      <c r="C18" s="123" t="s">
        <v>151</v>
      </c>
      <c r="D18" s="124" t="s">
        <v>152</v>
      </c>
      <c r="E18" s="125">
        <v>110.77</v>
      </c>
      <c r="F18" s="125">
        <v>87.45</v>
      </c>
      <c r="G18" s="125">
        <v>51.65</v>
      </c>
      <c r="H18" s="125">
        <v>31.5</v>
      </c>
      <c r="I18" s="125">
        <v>31.5</v>
      </c>
      <c r="J18" s="125">
        <v>0</v>
      </c>
      <c r="K18" s="125">
        <v>0</v>
      </c>
      <c r="L18" s="125">
        <v>0</v>
      </c>
      <c r="M18" s="125">
        <v>4.3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3" t="s">
        <v>139</v>
      </c>
      <c r="Y18" s="123" t="s">
        <v>150</v>
      </c>
      <c r="Z18" s="123" t="s">
        <v>151</v>
      </c>
      <c r="AA18" s="124" t="s">
        <v>152</v>
      </c>
      <c r="AB18" s="123">
        <v>22.92</v>
      </c>
      <c r="AC18" s="131">
        <v>3</v>
      </c>
      <c r="AD18" s="132">
        <v>2</v>
      </c>
      <c r="AE18" s="133">
        <v>0</v>
      </c>
      <c r="AF18" s="133">
        <v>0</v>
      </c>
      <c r="AG18" s="132">
        <v>0.18</v>
      </c>
      <c r="AH18" s="132">
        <v>1.5</v>
      </c>
      <c r="AI18" s="132">
        <v>0</v>
      </c>
      <c r="AJ18" s="132">
        <v>0</v>
      </c>
      <c r="AK18" s="132">
        <v>0</v>
      </c>
      <c r="AL18" s="132">
        <v>3</v>
      </c>
      <c r="AM18" s="133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4</v>
      </c>
      <c r="AS18" s="133">
        <v>0</v>
      </c>
      <c r="AT18" s="133">
        <v>0</v>
      </c>
      <c r="AU18" s="133">
        <v>0</v>
      </c>
      <c r="AV18" s="132">
        <v>0</v>
      </c>
      <c r="AW18" s="133">
        <v>0</v>
      </c>
      <c r="AX18" s="132">
        <v>0</v>
      </c>
      <c r="AY18" s="132">
        <v>0</v>
      </c>
      <c r="AZ18" s="132">
        <v>0</v>
      </c>
      <c r="BA18" s="132">
        <v>9.24</v>
      </c>
      <c r="BB18" s="132">
        <v>0</v>
      </c>
      <c r="BC18" s="132">
        <v>0</v>
      </c>
      <c r="BD18" s="125">
        <v>0.4</v>
      </c>
      <c r="BE18" s="125">
        <v>0</v>
      </c>
      <c r="BF18" s="125">
        <v>0</v>
      </c>
      <c r="BG18" s="125">
        <v>0</v>
      </c>
      <c r="BH18" s="125">
        <v>0</v>
      </c>
      <c r="BI18" s="125">
        <v>0</v>
      </c>
      <c r="BJ18" s="125">
        <v>0.4</v>
      </c>
      <c r="BK18" s="125">
        <v>0</v>
      </c>
      <c r="BL18" s="125">
        <v>0</v>
      </c>
      <c r="BM18" s="125">
        <v>0</v>
      </c>
      <c r="BN18" s="125">
        <v>0</v>
      </c>
      <c r="BO18" s="125">
        <v>0</v>
      </c>
      <c r="BP18" s="125">
        <v>0</v>
      </c>
      <c r="BQ18" s="125">
        <v>0</v>
      </c>
    </row>
    <row r="19" spans="1:69" s="115" customFormat="1" ht="17.25" customHeight="1">
      <c r="A19" s="123" t="s">
        <v>139</v>
      </c>
      <c r="B19" s="123" t="s">
        <v>150</v>
      </c>
      <c r="C19" s="123" t="s">
        <v>142</v>
      </c>
      <c r="D19" s="124" t="s">
        <v>143</v>
      </c>
      <c r="E19" s="125">
        <v>209.52</v>
      </c>
      <c r="F19" s="125">
        <v>182.8</v>
      </c>
      <c r="G19" s="125">
        <v>112.55</v>
      </c>
      <c r="H19" s="125">
        <v>8.89</v>
      </c>
      <c r="I19" s="125">
        <v>0</v>
      </c>
      <c r="J19" s="125">
        <v>8.89</v>
      </c>
      <c r="K19" s="125">
        <v>0</v>
      </c>
      <c r="L19" s="125">
        <v>0</v>
      </c>
      <c r="M19" s="125">
        <v>9.3800000000000008</v>
      </c>
      <c r="N19" s="125">
        <v>0</v>
      </c>
      <c r="O19" s="125">
        <v>51.98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3" t="s">
        <v>139</v>
      </c>
      <c r="Y19" s="123" t="s">
        <v>150</v>
      </c>
      <c r="Z19" s="123" t="s">
        <v>142</v>
      </c>
      <c r="AA19" s="124" t="s">
        <v>143</v>
      </c>
      <c r="AB19" s="123">
        <v>26.72</v>
      </c>
      <c r="AC19" s="131">
        <v>2.9</v>
      </c>
      <c r="AD19" s="132">
        <v>0.4</v>
      </c>
      <c r="AE19" s="133">
        <v>0</v>
      </c>
      <c r="AF19" s="133">
        <v>0</v>
      </c>
      <c r="AG19" s="132">
        <v>2</v>
      </c>
      <c r="AH19" s="132">
        <v>2.2200000000000002</v>
      </c>
      <c r="AI19" s="132">
        <v>0</v>
      </c>
      <c r="AJ19" s="132">
        <v>0</v>
      </c>
      <c r="AK19" s="132">
        <v>0</v>
      </c>
      <c r="AL19" s="132">
        <v>9.1999999999999993</v>
      </c>
      <c r="AM19" s="133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3</v>
      </c>
      <c r="AS19" s="133">
        <v>0</v>
      </c>
      <c r="AT19" s="133">
        <v>0</v>
      </c>
      <c r="AU19" s="133">
        <v>0</v>
      </c>
      <c r="AV19" s="132">
        <v>0</v>
      </c>
      <c r="AW19" s="133">
        <v>0</v>
      </c>
      <c r="AX19" s="132">
        <v>4.4400000000000004</v>
      </c>
      <c r="AY19" s="132">
        <v>0</v>
      </c>
      <c r="AZ19" s="132">
        <v>0</v>
      </c>
      <c r="BA19" s="132">
        <v>0</v>
      </c>
      <c r="BB19" s="132">
        <v>0</v>
      </c>
      <c r="BC19" s="132">
        <v>2.56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</row>
    <row r="20" spans="1:69" s="115" customFormat="1" ht="17.25" customHeight="1">
      <c r="A20" s="123" t="s">
        <v>139</v>
      </c>
      <c r="B20" s="123" t="s">
        <v>150</v>
      </c>
      <c r="C20" s="123" t="s">
        <v>153</v>
      </c>
      <c r="D20" s="124" t="s">
        <v>154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3" t="s">
        <v>139</v>
      </c>
      <c r="Y20" s="123" t="s">
        <v>150</v>
      </c>
      <c r="Z20" s="123" t="s">
        <v>153</v>
      </c>
      <c r="AA20" s="124" t="s">
        <v>154</v>
      </c>
      <c r="AB20" s="123">
        <v>0</v>
      </c>
      <c r="AC20" s="125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</row>
    <row r="21" spans="1:69" s="115" customFormat="1" ht="17.25" customHeight="1">
      <c r="A21" s="123"/>
      <c r="B21" s="123" t="s">
        <v>155</v>
      </c>
      <c r="C21" s="123"/>
      <c r="D21" s="124" t="s">
        <v>156</v>
      </c>
      <c r="E21" s="125">
        <v>465.12</v>
      </c>
      <c r="F21" s="125">
        <v>358.34</v>
      </c>
      <c r="G21" s="125">
        <v>212.39</v>
      </c>
      <c r="H21" s="125">
        <v>128.25</v>
      </c>
      <c r="I21" s="125">
        <v>128.25</v>
      </c>
      <c r="J21" s="125">
        <v>0</v>
      </c>
      <c r="K21" s="125">
        <v>0</v>
      </c>
      <c r="L21" s="125">
        <v>0</v>
      </c>
      <c r="M21" s="125">
        <v>17.7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3"/>
      <c r="Y21" s="123" t="s">
        <v>155</v>
      </c>
      <c r="Z21" s="123"/>
      <c r="AA21" s="124" t="s">
        <v>156</v>
      </c>
      <c r="AB21" s="123">
        <v>100.86</v>
      </c>
      <c r="AC21" s="125">
        <f>SUM(AC22:AC23)</f>
        <v>15</v>
      </c>
      <c r="AD21" s="125">
        <f t="shared" ref="AD21:BC21" si="4">SUM(AD22:AD23)</f>
        <v>6.7</v>
      </c>
      <c r="AE21" s="125">
        <f t="shared" si="4"/>
        <v>0</v>
      </c>
      <c r="AF21" s="125">
        <f t="shared" si="4"/>
        <v>0</v>
      </c>
      <c r="AG21" s="125">
        <f t="shared" si="4"/>
        <v>0</v>
      </c>
      <c r="AH21" s="125">
        <f t="shared" si="4"/>
        <v>2</v>
      </c>
      <c r="AI21" s="125">
        <f t="shared" si="4"/>
        <v>0</v>
      </c>
      <c r="AJ21" s="125">
        <f t="shared" si="4"/>
        <v>0</v>
      </c>
      <c r="AK21" s="125">
        <f t="shared" si="4"/>
        <v>0</v>
      </c>
      <c r="AL21" s="125">
        <f t="shared" si="4"/>
        <v>18</v>
      </c>
      <c r="AM21" s="125">
        <f t="shared" si="4"/>
        <v>0</v>
      </c>
      <c r="AN21" s="125">
        <f t="shared" si="4"/>
        <v>0</v>
      </c>
      <c r="AO21" s="125">
        <f t="shared" si="4"/>
        <v>0</v>
      </c>
      <c r="AP21" s="125">
        <f t="shared" si="4"/>
        <v>0</v>
      </c>
      <c r="AQ21" s="125">
        <f t="shared" si="4"/>
        <v>0</v>
      </c>
      <c r="AR21" s="125">
        <f t="shared" si="4"/>
        <v>5.5</v>
      </c>
      <c r="AS21" s="125">
        <f t="shared" si="4"/>
        <v>0</v>
      </c>
      <c r="AT21" s="125">
        <f t="shared" si="4"/>
        <v>0</v>
      </c>
      <c r="AU21" s="125">
        <f t="shared" si="4"/>
        <v>0</v>
      </c>
      <c r="AV21" s="125">
        <f t="shared" si="4"/>
        <v>0</v>
      </c>
      <c r="AW21" s="125">
        <f t="shared" si="4"/>
        <v>0</v>
      </c>
      <c r="AX21" s="125">
        <f t="shared" si="4"/>
        <v>20</v>
      </c>
      <c r="AY21" s="125">
        <f t="shared" si="4"/>
        <v>0</v>
      </c>
      <c r="AZ21" s="125">
        <f t="shared" si="4"/>
        <v>0</v>
      </c>
      <c r="BA21" s="125">
        <f t="shared" si="4"/>
        <v>33.659999999999997</v>
      </c>
      <c r="BB21" s="125">
        <f t="shared" si="4"/>
        <v>0</v>
      </c>
      <c r="BC21" s="125">
        <f t="shared" si="4"/>
        <v>0</v>
      </c>
      <c r="BD21" s="125">
        <v>5.92</v>
      </c>
      <c r="BE21" s="125">
        <v>0</v>
      </c>
      <c r="BF21" s="125">
        <v>0</v>
      </c>
      <c r="BG21" s="125">
        <v>0</v>
      </c>
      <c r="BH21" s="125">
        <v>0</v>
      </c>
      <c r="BI21" s="125">
        <v>0</v>
      </c>
      <c r="BJ21" s="125">
        <v>5.92</v>
      </c>
      <c r="BK21" s="125">
        <v>0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</row>
    <row r="22" spans="1:69" s="115" customFormat="1" ht="17.25" customHeight="1">
      <c r="A22" s="123" t="s">
        <v>139</v>
      </c>
      <c r="B22" s="123" t="s">
        <v>157</v>
      </c>
      <c r="C22" s="123" t="s">
        <v>137</v>
      </c>
      <c r="D22" s="124" t="s">
        <v>141</v>
      </c>
      <c r="E22" s="125">
        <v>465.12</v>
      </c>
      <c r="F22" s="125">
        <v>358.34</v>
      </c>
      <c r="G22" s="125">
        <v>212.39</v>
      </c>
      <c r="H22" s="125">
        <v>128.25</v>
      </c>
      <c r="I22" s="125">
        <v>128.25</v>
      </c>
      <c r="J22" s="125">
        <v>0</v>
      </c>
      <c r="K22" s="125">
        <v>0</v>
      </c>
      <c r="L22" s="125">
        <v>0</v>
      </c>
      <c r="M22" s="125">
        <v>17.7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3" t="s">
        <v>139</v>
      </c>
      <c r="Y22" s="123" t="s">
        <v>157</v>
      </c>
      <c r="Z22" s="123" t="s">
        <v>137</v>
      </c>
      <c r="AA22" s="124" t="s">
        <v>141</v>
      </c>
      <c r="AB22" s="123">
        <v>100.86</v>
      </c>
      <c r="AC22" s="131">
        <v>15</v>
      </c>
      <c r="AD22" s="132">
        <v>6.7</v>
      </c>
      <c r="AE22" s="133">
        <v>0</v>
      </c>
      <c r="AF22" s="133">
        <v>0</v>
      </c>
      <c r="AG22" s="132">
        <v>0</v>
      </c>
      <c r="AH22" s="132">
        <v>2</v>
      </c>
      <c r="AI22" s="132">
        <v>0</v>
      </c>
      <c r="AJ22" s="132">
        <v>0</v>
      </c>
      <c r="AK22" s="132">
        <v>0</v>
      </c>
      <c r="AL22" s="132">
        <v>18</v>
      </c>
      <c r="AM22" s="133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5.5</v>
      </c>
      <c r="AS22" s="133">
        <v>0</v>
      </c>
      <c r="AT22" s="133">
        <v>0</v>
      </c>
      <c r="AU22" s="133">
        <v>0</v>
      </c>
      <c r="AV22" s="132">
        <v>0</v>
      </c>
      <c r="AW22" s="133">
        <v>0</v>
      </c>
      <c r="AX22" s="132">
        <v>20</v>
      </c>
      <c r="AY22" s="132">
        <v>0</v>
      </c>
      <c r="AZ22" s="132">
        <v>0</v>
      </c>
      <c r="BA22" s="132">
        <v>33.659999999999997</v>
      </c>
      <c r="BB22" s="132">
        <v>0</v>
      </c>
      <c r="BC22" s="132">
        <v>0</v>
      </c>
      <c r="BD22" s="125">
        <v>5.92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5.92</v>
      </c>
      <c r="BK22" s="125">
        <v>0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</row>
    <row r="23" spans="1:69" s="115" customFormat="1" ht="17.25" customHeight="1">
      <c r="A23" s="123" t="s">
        <v>139</v>
      </c>
      <c r="B23" s="123" t="s">
        <v>157</v>
      </c>
      <c r="C23" s="123" t="s">
        <v>153</v>
      </c>
      <c r="D23" s="124" t="s">
        <v>158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3" t="s">
        <v>139</v>
      </c>
      <c r="Y23" s="123" t="s">
        <v>157</v>
      </c>
      <c r="Z23" s="123" t="s">
        <v>153</v>
      </c>
      <c r="AA23" s="124" t="s">
        <v>158</v>
      </c>
      <c r="AB23" s="123">
        <v>0</v>
      </c>
      <c r="AC23" s="125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5">
        <v>0</v>
      </c>
      <c r="BE23" s="125">
        <v>0</v>
      </c>
      <c r="BF23" s="125">
        <v>0</v>
      </c>
      <c r="BG23" s="125">
        <v>0</v>
      </c>
      <c r="BH23" s="125">
        <v>0</v>
      </c>
      <c r="BI23" s="125">
        <v>0</v>
      </c>
      <c r="BJ23" s="125">
        <v>0</v>
      </c>
      <c r="BK23" s="125">
        <v>0</v>
      </c>
      <c r="BL23" s="125">
        <v>0</v>
      </c>
      <c r="BM23" s="125">
        <v>0</v>
      </c>
      <c r="BN23" s="125">
        <v>0</v>
      </c>
      <c r="BO23" s="125">
        <v>0</v>
      </c>
      <c r="BP23" s="125">
        <v>0</v>
      </c>
      <c r="BQ23" s="125">
        <v>0</v>
      </c>
    </row>
    <row r="24" spans="1:69" s="115" customFormat="1" ht="17.25" customHeight="1">
      <c r="A24" s="123"/>
      <c r="B24" s="123" t="s">
        <v>159</v>
      </c>
      <c r="C24" s="123"/>
      <c r="D24" s="124" t="s">
        <v>160</v>
      </c>
      <c r="E24" s="125">
        <v>137.01</v>
      </c>
      <c r="F24" s="125">
        <v>109.67</v>
      </c>
      <c r="G24" s="125">
        <v>65.72</v>
      </c>
      <c r="H24" s="125">
        <v>38.479999999999997</v>
      </c>
      <c r="I24" s="125">
        <v>38.479999999999997</v>
      </c>
      <c r="J24" s="125">
        <v>0</v>
      </c>
      <c r="K24" s="125">
        <v>0</v>
      </c>
      <c r="L24" s="125">
        <v>0</v>
      </c>
      <c r="M24" s="125">
        <v>5.48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3"/>
      <c r="Y24" s="123" t="s">
        <v>159</v>
      </c>
      <c r="Z24" s="123"/>
      <c r="AA24" s="124" t="s">
        <v>160</v>
      </c>
      <c r="AB24" s="123">
        <v>27.34</v>
      </c>
      <c r="AC24" s="125">
        <f>SUM(AC25:AC29)</f>
        <v>4</v>
      </c>
      <c r="AD24" s="125">
        <f t="shared" ref="AD24:BC24" si="5">SUM(AD25:AD29)</f>
        <v>0</v>
      </c>
      <c r="AE24" s="125">
        <f t="shared" si="5"/>
        <v>0</v>
      </c>
      <c r="AF24" s="125">
        <f t="shared" si="5"/>
        <v>0</v>
      </c>
      <c r="AG24" s="125">
        <f t="shared" si="5"/>
        <v>0.4</v>
      </c>
      <c r="AH24" s="125">
        <f t="shared" si="5"/>
        <v>1.1000000000000001</v>
      </c>
      <c r="AI24" s="125">
        <f t="shared" si="5"/>
        <v>0</v>
      </c>
      <c r="AJ24" s="125">
        <f t="shared" si="5"/>
        <v>0</v>
      </c>
      <c r="AK24" s="125">
        <f t="shared" si="5"/>
        <v>0</v>
      </c>
      <c r="AL24" s="125">
        <f t="shared" si="5"/>
        <v>2</v>
      </c>
      <c r="AM24" s="125">
        <f t="shared" si="5"/>
        <v>0</v>
      </c>
      <c r="AN24" s="125">
        <f t="shared" si="5"/>
        <v>0</v>
      </c>
      <c r="AO24" s="125">
        <f t="shared" si="5"/>
        <v>0</v>
      </c>
      <c r="AP24" s="125">
        <f t="shared" si="5"/>
        <v>0</v>
      </c>
      <c r="AQ24" s="125">
        <f t="shared" si="5"/>
        <v>0</v>
      </c>
      <c r="AR24" s="125">
        <f t="shared" si="5"/>
        <v>1.5</v>
      </c>
      <c r="AS24" s="125">
        <f t="shared" si="5"/>
        <v>0</v>
      </c>
      <c r="AT24" s="125">
        <f t="shared" si="5"/>
        <v>0</v>
      </c>
      <c r="AU24" s="125">
        <f t="shared" si="5"/>
        <v>0</v>
      </c>
      <c r="AV24" s="125">
        <f t="shared" si="5"/>
        <v>0.44</v>
      </c>
      <c r="AW24" s="125">
        <f t="shared" si="5"/>
        <v>0</v>
      </c>
      <c r="AX24" s="125">
        <f t="shared" si="5"/>
        <v>7</v>
      </c>
      <c r="AY24" s="125">
        <f t="shared" si="5"/>
        <v>0</v>
      </c>
      <c r="AZ24" s="125">
        <f t="shared" si="5"/>
        <v>0</v>
      </c>
      <c r="BA24" s="125">
        <f t="shared" si="5"/>
        <v>9.9</v>
      </c>
      <c r="BB24" s="125">
        <f t="shared" si="5"/>
        <v>0</v>
      </c>
      <c r="BC24" s="125">
        <f t="shared" si="5"/>
        <v>1</v>
      </c>
      <c r="BD24" s="125">
        <v>0</v>
      </c>
      <c r="BE24" s="125">
        <v>0</v>
      </c>
      <c r="BF24" s="125">
        <v>0</v>
      </c>
      <c r="BG24" s="125">
        <v>0</v>
      </c>
      <c r="BH24" s="125">
        <v>0</v>
      </c>
      <c r="BI24" s="125">
        <v>0</v>
      </c>
      <c r="BJ24" s="125">
        <v>0</v>
      </c>
      <c r="BK24" s="125">
        <v>0</v>
      </c>
      <c r="BL24" s="125">
        <v>0</v>
      </c>
      <c r="BM24" s="125">
        <v>0</v>
      </c>
      <c r="BN24" s="125">
        <v>0</v>
      </c>
      <c r="BO24" s="125">
        <v>0</v>
      </c>
      <c r="BP24" s="125">
        <v>0</v>
      </c>
      <c r="BQ24" s="125">
        <v>0</v>
      </c>
    </row>
    <row r="25" spans="1:69" s="115" customFormat="1" ht="17.25" customHeight="1">
      <c r="A25" s="123" t="s">
        <v>139</v>
      </c>
      <c r="B25" s="123" t="s">
        <v>161</v>
      </c>
      <c r="C25" s="123" t="s">
        <v>137</v>
      </c>
      <c r="D25" s="124" t="s">
        <v>141</v>
      </c>
      <c r="E25" s="125">
        <v>137.01</v>
      </c>
      <c r="F25" s="125">
        <v>109.67</v>
      </c>
      <c r="G25" s="125">
        <v>65.72</v>
      </c>
      <c r="H25" s="125">
        <v>38.479999999999997</v>
      </c>
      <c r="I25" s="125">
        <v>38.479999999999997</v>
      </c>
      <c r="J25" s="125">
        <v>0</v>
      </c>
      <c r="K25" s="125">
        <v>0</v>
      </c>
      <c r="L25" s="125">
        <v>0</v>
      </c>
      <c r="M25" s="125">
        <v>5.48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3" t="s">
        <v>139</v>
      </c>
      <c r="Y25" s="123" t="s">
        <v>161</v>
      </c>
      <c r="Z25" s="123" t="s">
        <v>137</v>
      </c>
      <c r="AA25" s="124" t="s">
        <v>141</v>
      </c>
      <c r="AB25" s="123">
        <v>27.34</v>
      </c>
      <c r="AC25" s="131">
        <v>4</v>
      </c>
      <c r="AD25" s="132">
        <v>0</v>
      </c>
      <c r="AE25" s="133">
        <v>0</v>
      </c>
      <c r="AF25" s="133">
        <v>0</v>
      </c>
      <c r="AG25" s="132">
        <v>0.4</v>
      </c>
      <c r="AH25" s="132">
        <v>1.1000000000000001</v>
      </c>
      <c r="AI25" s="132">
        <v>0</v>
      </c>
      <c r="AJ25" s="132">
        <v>0</v>
      </c>
      <c r="AK25" s="132">
        <v>0</v>
      </c>
      <c r="AL25" s="132">
        <v>2</v>
      </c>
      <c r="AM25" s="133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1.5</v>
      </c>
      <c r="AS25" s="133">
        <v>0</v>
      </c>
      <c r="AT25" s="133">
        <v>0</v>
      </c>
      <c r="AU25" s="133">
        <v>0</v>
      </c>
      <c r="AV25" s="132">
        <v>0.44</v>
      </c>
      <c r="AW25" s="133">
        <v>0</v>
      </c>
      <c r="AX25" s="132">
        <v>7</v>
      </c>
      <c r="AY25" s="132">
        <v>0</v>
      </c>
      <c r="AZ25" s="132">
        <v>0</v>
      </c>
      <c r="BA25" s="132">
        <v>9.9</v>
      </c>
      <c r="BB25" s="132">
        <v>0</v>
      </c>
      <c r="BC25" s="132">
        <v>1</v>
      </c>
      <c r="BD25" s="125">
        <v>0</v>
      </c>
      <c r="BE25" s="125">
        <v>0</v>
      </c>
      <c r="BF25" s="125">
        <v>0</v>
      </c>
      <c r="BG25" s="125">
        <v>0</v>
      </c>
      <c r="BH25" s="125">
        <v>0</v>
      </c>
      <c r="BI25" s="125">
        <v>0</v>
      </c>
      <c r="BJ25" s="125">
        <v>0</v>
      </c>
      <c r="BK25" s="125">
        <v>0</v>
      </c>
      <c r="BL25" s="125">
        <v>0</v>
      </c>
      <c r="BM25" s="125">
        <v>0</v>
      </c>
      <c r="BN25" s="125">
        <v>0</v>
      </c>
      <c r="BO25" s="125">
        <v>0</v>
      </c>
      <c r="BP25" s="125">
        <v>0</v>
      </c>
      <c r="BQ25" s="125">
        <v>0</v>
      </c>
    </row>
    <row r="26" spans="1:69" s="115" customFormat="1" ht="17.25" customHeight="1">
      <c r="A26" s="123" t="s">
        <v>139</v>
      </c>
      <c r="B26" s="123" t="s">
        <v>161</v>
      </c>
      <c r="C26" s="123" t="s">
        <v>144</v>
      </c>
      <c r="D26" s="124" t="s">
        <v>147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3" t="s">
        <v>139</v>
      </c>
      <c r="Y26" s="123" t="s">
        <v>161</v>
      </c>
      <c r="Z26" s="123" t="s">
        <v>144</v>
      </c>
      <c r="AA26" s="124" t="s">
        <v>147</v>
      </c>
      <c r="AB26" s="123">
        <v>0</v>
      </c>
      <c r="AC26" s="125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5">
        <v>0</v>
      </c>
      <c r="BE26" s="125">
        <v>0</v>
      </c>
      <c r="BF26" s="125">
        <v>0</v>
      </c>
      <c r="BG26" s="125">
        <v>0</v>
      </c>
      <c r="BH26" s="125">
        <v>0</v>
      </c>
      <c r="BI26" s="125">
        <v>0</v>
      </c>
      <c r="BJ26" s="125">
        <v>0</v>
      </c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125">
        <v>0</v>
      </c>
      <c r="BQ26" s="125">
        <v>0</v>
      </c>
    </row>
    <row r="27" spans="1:69" s="115" customFormat="1" ht="17.25" customHeight="1">
      <c r="A27" s="123" t="s">
        <v>139</v>
      </c>
      <c r="B27" s="123" t="s">
        <v>161</v>
      </c>
      <c r="C27" s="123" t="s">
        <v>159</v>
      </c>
      <c r="D27" s="124" t="s">
        <v>162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3" t="s">
        <v>139</v>
      </c>
      <c r="Y27" s="123" t="s">
        <v>161</v>
      </c>
      <c r="Z27" s="123" t="s">
        <v>159</v>
      </c>
      <c r="AA27" s="124" t="s">
        <v>162</v>
      </c>
      <c r="AB27" s="123">
        <v>0</v>
      </c>
      <c r="AC27" s="125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</row>
    <row r="28" spans="1:69" s="115" customFormat="1" ht="17.25" customHeight="1">
      <c r="A28" s="123" t="s">
        <v>139</v>
      </c>
      <c r="B28" s="123" t="s">
        <v>161</v>
      </c>
      <c r="C28" s="123" t="s">
        <v>163</v>
      </c>
      <c r="D28" s="124" t="s">
        <v>164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3" t="s">
        <v>139</v>
      </c>
      <c r="Y28" s="123" t="s">
        <v>161</v>
      </c>
      <c r="Z28" s="123" t="s">
        <v>163</v>
      </c>
      <c r="AA28" s="124" t="s">
        <v>164</v>
      </c>
      <c r="AB28" s="123">
        <v>0</v>
      </c>
      <c r="AC28" s="125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5">
        <v>0</v>
      </c>
      <c r="BE28" s="125">
        <v>0</v>
      </c>
      <c r="BF28" s="125">
        <v>0</v>
      </c>
      <c r="BG28" s="125">
        <v>0</v>
      </c>
      <c r="BH28" s="125">
        <v>0</v>
      </c>
      <c r="BI28" s="125">
        <v>0</v>
      </c>
      <c r="BJ28" s="125">
        <v>0</v>
      </c>
      <c r="BK28" s="125">
        <v>0</v>
      </c>
      <c r="BL28" s="125">
        <v>0</v>
      </c>
      <c r="BM28" s="125">
        <v>0</v>
      </c>
      <c r="BN28" s="125">
        <v>0</v>
      </c>
      <c r="BO28" s="125">
        <v>0</v>
      </c>
      <c r="BP28" s="125">
        <v>0</v>
      </c>
      <c r="BQ28" s="125">
        <v>0</v>
      </c>
    </row>
    <row r="29" spans="1:69" s="115" customFormat="1" ht="17.25" customHeight="1">
      <c r="A29" s="123" t="s">
        <v>139</v>
      </c>
      <c r="B29" s="123" t="s">
        <v>161</v>
      </c>
      <c r="C29" s="123" t="s">
        <v>153</v>
      </c>
      <c r="D29" s="124" t="s">
        <v>165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3" t="s">
        <v>139</v>
      </c>
      <c r="Y29" s="123" t="s">
        <v>161</v>
      </c>
      <c r="Z29" s="123" t="s">
        <v>153</v>
      </c>
      <c r="AA29" s="124" t="s">
        <v>165</v>
      </c>
      <c r="AB29" s="123">
        <v>0</v>
      </c>
      <c r="AC29" s="125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5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0</v>
      </c>
      <c r="BQ29" s="125">
        <v>0</v>
      </c>
    </row>
    <row r="30" spans="1:69" s="115" customFormat="1" ht="17.25" customHeight="1">
      <c r="A30" s="123"/>
      <c r="B30" s="123" t="s">
        <v>166</v>
      </c>
      <c r="C30" s="123"/>
      <c r="D30" s="124" t="s">
        <v>167</v>
      </c>
      <c r="E30" s="125">
        <v>1708.83</v>
      </c>
      <c r="F30" s="125">
        <v>974.05</v>
      </c>
      <c r="G30" s="125">
        <v>573.04999999999995</v>
      </c>
      <c r="H30" s="125">
        <v>353.25</v>
      </c>
      <c r="I30" s="125">
        <v>353.25</v>
      </c>
      <c r="J30" s="125">
        <v>0</v>
      </c>
      <c r="K30" s="125">
        <v>0</v>
      </c>
      <c r="L30" s="125">
        <v>0</v>
      </c>
      <c r="M30" s="125">
        <v>47.75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3"/>
      <c r="Y30" s="123" t="s">
        <v>166</v>
      </c>
      <c r="Z30" s="123"/>
      <c r="AA30" s="124" t="s">
        <v>167</v>
      </c>
      <c r="AB30" s="123">
        <v>731.88</v>
      </c>
      <c r="AC30" s="125">
        <f>SUM(AC31:AC33)</f>
        <v>0.6</v>
      </c>
      <c r="AD30" s="125">
        <f t="shared" ref="AD30:BC30" si="6">SUM(AD31:AD33)</f>
        <v>0</v>
      </c>
      <c r="AE30" s="125">
        <f t="shared" si="6"/>
        <v>0</v>
      </c>
      <c r="AF30" s="125">
        <f t="shared" si="6"/>
        <v>0</v>
      </c>
      <c r="AG30" s="125">
        <f t="shared" si="6"/>
        <v>2</v>
      </c>
      <c r="AH30" s="125">
        <f t="shared" si="6"/>
        <v>2</v>
      </c>
      <c r="AI30" s="125">
        <f t="shared" si="6"/>
        <v>6</v>
      </c>
      <c r="AJ30" s="125">
        <f t="shared" si="6"/>
        <v>0</v>
      </c>
      <c r="AK30" s="125">
        <f t="shared" si="6"/>
        <v>0</v>
      </c>
      <c r="AL30" s="125">
        <f t="shared" si="6"/>
        <v>17.399999999999999</v>
      </c>
      <c r="AM30" s="125">
        <f t="shared" si="6"/>
        <v>0</v>
      </c>
      <c r="AN30" s="125">
        <f t="shared" si="6"/>
        <v>0</v>
      </c>
      <c r="AO30" s="125">
        <f t="shared" si="6"/>
        <v>0</v>
      </c>
      <c r="AP30" s="125">
        <f t="shared" si="6"/>
        <v>2</v>
      </c>
      <c r="AQ30" s="125">
        <f t="shared" si="6"/>
        <v>0</v>
      </c>
      <c r="AR30" s="125">
        <f t="shared" si="6"/>
        <v>24</v>
      </c>
      <c r="AS30" s="125">
        <f t="shared" si="6"/>
        <v>0</v>
      </c>
      <c r="AT30" s="125">
        <f t="shared" si="6"/>
        <v>0</v>
      </c>
      <c r="AU30" s="125">
        <f t="shared" si="6"/>
        <v>0</v>
      </c>
      <c r="AV30" s="125">
        <f t="shared" si="6"/>
        <v>0</v>
      </c>
      <c r="AW30" s="125">
        <f t="shared" si="6"/>
        <v>0</v>
      </c>
      <c r="AX30" s="125">
        <f t="shared" si="6"/>
        <v>80</v>
      </c>
      <c r="AY30" s="125">
        <f t="shared" si="6"/>
        <v>0</v>
      </c>
      <c r="AZ30" s="125">
        <f t="shared" si="6"/>
        <v>0</v>
      </c>
      <c r="BA30" s="125">
        <f t="shared" si="6"/>
        <v>97.88</v>
      </c>
      <c r="BB30" s="125">
        <f t="shared" si="6"/>
        <v>0</v>
      </c>
      <c r="BC30" s="125">
        <f t="shared" si="6"/>
        <v>500</v>
      </c>
      <c r="BD30" s="125">
        <v>2.9</v>
      </c>
      <c r="BE30" s="125">
        <v>0</v>
      </c>
      <c r="BF30" s="125">
        <v>0</v>
      </c>
      <c r="BG30" s="125">
        <v>0</v>
      </c>
      <c r="BH30" s="125">
        <v>0</v>
      </c>
      <c r="BI30" s="125">
        <v>0</v>
      </c>
      <c r="BJ30" s="125">
        <v>2.9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</row>
    <row r="31" spans="1:69" s="115" customFormat="1" ht="17.25" customHeight="1">
      <c r="A31" s="123" t="s">
        <v>139</v>
      </c>
      <c r="B31" s="123" t="s">
        <v>168</v>
      </c>
      <c r="C31" s="123" t="s">
        <v>137</v>
      </c>
      <c r="D31" s="124" t="s">
        <v>141</v>
      </c>
      <c r="E31" s="125">
        <v>1708.83</v>
      </c>
      <c r="F31" s="125">
        <v>974.05</v>
      </c>
      <c r="G31" s="125">
        <v>573.04999999999995</v>
      </c>
      <c r="H31" s="125">
        <v>353.25</v>
      </c>
      <c r="I31" s="125">
        <v>353.25</v>
      </c>
      <c r="J31" s="125">
        <v>0</v>
      </c>
      <c r="K31" s="125">
        <v>0</v>
      </c>
      <c r="L31" s="125">
        <v>0</v>
      </c>
      <c r="M31" s="125">
        <v>47.75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3" t="s">
        <v>139</v>
      </c>
      <c r="Y31" s="123" t="s">
        <v>168</v>
      </c>
      <c r="Z31" s="123" t="s">
        <v>137</v>
      </c>
      <c r="AA31" s="124" t="s">
        <v>141</v>
      </c>
      <c r="AB31" s="123">
        <v>731.88</v>
      </c>
      <c r="AC31" s="131">
        <v>0.6</v>
      </c>
      <c r="AD31" s="132">
        <v>0</v>
      </c>
      <c r="AE31" s="133">
        <v>0</v>
      </c>
      <c r="AF31" s="133">
        <v>0</v>
      </c>
      <c r="AG31" s="132">
        <v>2</v>
      </c>
      <c r="AH31" s="132">
        <v>2</v>
      </c>
      <c r="AI31" s="132">
        <v>6</v>
      </c>
      <c r="AJ31" s="132">
        <v>0</v>
      </c>
      <c r="AK31" s="132">
        <v>0</v>
      </c>
      <c r="AL31" s="132">
        <v>17.399999999999999</v>
      </c>
      <c r="AM31" s="133">
        <v>0</v>
      </c>
      <c r="AN31" s="132">
        <v>0</v>
      </c>
      <c r="AO31" s="132">
        <v>0</v>
      </c>
      <c r="AP31" s="132">
        <v>2</v>
      </c>
      <c r="AQ31" s="132">
        <v>0</v>
      </c>
      <c r="AR31" s="132">
        <v>24</v>
      </c>
      <c r="AS31" s="133">
        <v>0</v>
      </c>
      <c r="AT31" s="133">
        <v>0</v>
      </c>
      <c r="AU31" s="133">
        <v>0</v>
      </c>
      <c r="AV31" s="132">
        <v>0</v>
      </c>
      <c r="AW31" s="133">
        <v>0</v>
      </c>
      <c r="AX31" s="132">
        <v>80</v>
      </c>
      <c r="AY31" s="132">
        <v>0</v>
      </c>
      <c r="AZ31" s="132">
        <v>0</v>
      </c>
      <c r="BA31" s="132">
        <v>97.88</v>
      </c>
      <c r="BB31" s="132">
        <v>0</v>
      </c>
      <c r="BC31" s="132">
        <v>500</v>
      </c>
      <c r="BD31" s="125">
        <v>2.9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5">
        <v>2.9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</row>
    <row r="32" spans="1:69" s="115" customFormat="1" ht="17.25" customHeight="1">
      <c r="A32" s="123" t="s">
        <v>139</v>
      </c>
      <c r="B32" s="123" t="s">
        <v>168</v>
      </c>
      <c r="C32" s="123" t="s">
        <v>144</v>
      </c>
      <c r="D32" s="124" t="s">
        <v>147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3" t="s">
        <v>139</v>
      </c>
      <c r="Y32" s="123" t="s">
        <v>168</v>
      </c>
      <c r="Z32" s="123" t="s">
        <v>144</v>
      </c>
      <c r="AA32" s="124" t="s">
        <v>147</v>
      </c>
      <c r="AB32" s="123">
        <v>0</v>
      </c>
      <c r="AC32" s="125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5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</row>
    <row r="33" spans="1:69" s="115" customFormat="1" ht="17.25" customHeight="1">
      <c r="A33" s="123" t="s">
        <v>139</v>
      </c>
      <c r="B33" s="123" t="s">
        <v>168</v>
      </c>
      <c r="C33" s="123" t="s">
        <v>153</v>
      </c>
      <c r="D33" s="124" t="s">
        <v>169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3" t="s">
        <v>139</v>
      </c>
      <c r="Y33" s="123" t="s">
        <v>168</v>
      </c>
      <c r="Z33" s="123" t="s">
        <v>153</v>
      </c>
      <c r="AA33" s="124" t="s">
        <v>169</v>
      </c>
      <c r="AB33" s="123">
        <v>0</v>
      </c>
      <c r="AC33" s="125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5">
        <v>0</v>
      </c>
      <c r="BE33" s="125">
        <v>0</v>
      </c>
      <c r="BF33" s="125">
        <v>0</v>
      </c>
      <c r="BG33" s="125">
        <v>0</v>
      </c>
      <c r="BH33" s="125">
        <v>0</v>
      </c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</row>
    <row r="34" spans="1:69" s="115" customFormat="1" ht="17.25" customHeight="1">
      <c r="A34" s="123"/>
      <c r="B34" s="123" t="s">
        <v>163</v>
      </c>
      <c r="C34" s="123"/>
      <c r="D34" s="124" t="s">
        <v>170</v>
      </c>
      <c r="E34" s="125">
        <v>3760</v>
      </c>
      <c r="F34" s="125">
        <v>260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260</v>
      </c>
      <c r="X34" s="123"/>
      <c r="Y34" s="123" t="s">
        <v>163</v>
      </c>
      <c r="Z34" s="123"/>
      <c r="AA34" s="124" t="s">
        <v>170</v>
      </c>
      <c r="AB34" s="123">
        <v>3500</v>
      </c>
      <c r="AC34" s="125">
        <f>SUM(AC35:AC36)</f>
        <v>0</v>
      </c>
      <c r="AD34" s="125">
        <f t="shared" ref="AD34:BC34" si="7">SUM(AD35:AD36)</f>
        <v>0</v>
      </c>
      <c r="AE34" s="125">
        <f t="shared" si="7"/>
        <v>0</v>
      </c>
      <c r="AF34" s="125">
        <f t="shared" si="7"/>
        <v>0</v>
      </c>
      <c r="AG34" s="125">
        <f t="shared" si="7"/>
        <v>0</v>
      </c>
      <c r="AH34" s="125">
        <f t="shared" si="7"/>
        <v>0</v>
      </c>
      <c r="AI34" s="125">
        <f t="shared" si="7"/>
        <v>0</v>
      </c>
      <c r="AJ34" s="125">
        <f t="shared" si="7"/>
        <v>0</v>
      </c>
      <c r="AK34" s="125">
        <f t="shared" si="7"/>
        <v>0</v>
      </c>
      <c r="AL34" s="125">
        <f t="shared" si="7"/>
        <v>0</v>
      </c>
      <c r="AM34" s="125">
        <f t="shared" si="7"/>
        <v>0</v>
      </c>
      <c r="AN34" s="125">
        <f t="shared" si="7"/>
        <v>0</v>
      </c>
      <c r="AO34" s="125">
        <f t="shared" si="7"/>
        <v>0</v>
      </c>
      <c r="AP34" s="125">
        <f t="shared" si="7"/>
        <v>0</v>
      </c>
      <c r="AQ34" s="125">
        <f t="shared" si="7"/>
        <v>0</v>
      </c>
      <c r="AR34" s="125">
        <f t="shared" si="7"/>
        <v>0</v>
      </c>
      <c r="AS34" s="125">
        <f t="shared" si="7"/>
        <v>0</v>
      </c>
      <c r="AT34" s="125">
        <f t="shared" si="7"/>
        <v>0</v>
      </c>
      <c r="AU34" s="125">
        <f t="shared" si="7"/>
        <v>0</v>
      </c>
      <c r="AV34" s="125">
        <f t="shared" si="7"/>
        <v>0</v>
      </c>
      <c r="AW34" s="125">
        <f t="shared" si="7"/>
        <v>0</v>
      </c>
      <c r="AX34" s="125">
        <f t="shared" si="7"/>
        <v>0</v>
      </c>
      <c r="AY34" s="125">
        <f t="shared" si="7"/>
        <v>0</v>
      </c>
      <c r="AZ34" s="125">
        <f t="shared" si="7"/>
        <v>0</v>
      </c>
      <c r="BA34" s="125">
        <f t="shared" si="7"/>
        <v>0</v>
      </c>
      <c r="BB34" s="125">
        <f t="shared" si="7"/>
        <v>0</v>
      </c>
      <c r="BC34" s="125">
        <f t="shared" si="7"/>
        <v>3500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0</v>
      </c>
      <c r="BJ34" s="125">
        <v>0</v>
      </c>
      <c r="BK34" s="125">
        <v>0</v>
      </c>
      <c r="BL34" s="125">
        <v>0</v>
      </c>
      <c r="BM34" s="125">
        <v>0</v>
      </c>
      <c r="BN34" s="125">
        <v>0</v>
      </c>
      <c r="BO34" s="125">
        <v>0</v>
      </c>
      <c r="BP34" s="125">
        <v>0</v>
      </c>
      <c r="BQ34" s="125">
        <v>0</v>
      </c>
    </row>
    <row r="35" spans="1:69" s="115" customFormat="1" ht="17.25" customHeight="1">
      <c r="A35" s="123" t="s">
        <v>139</v>
      </c>
      <c r="B35" s="123" t="s">
        <v>171</v>
      </c>
      <c r="C35" s="123" t="s">
        <v>137</v>
      </c>
      <c r="D35" s="124" t="s">
        <v>141</v>
      </c>
      <c r="E35" s="125">
        <v>3760</v>
      </c>
      <c r="F35" s="125">
        <v>260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260</v>
      </c>
      <c r="X35" s="123" t="s">
        <v>139</v>
      </c>
      <c r="Y35" s="123" t="s">
        <v>171</v>
      </c>
      <c r="Z35" s="123" t="s">
        <v>137</v>
      </c>
      <c r="AA35" s="124" t="s">
        <v>141</v>
      </c>
      <c r="AB35" s="123">
        <v>3500</v>
      </c>
      <c r="AC35" s="131">
        <v>0</v>
      </c>
      <c r="AD35" s="132">
        <v>0</v>
      </c>
      <c r="AE35" s="133">
        <v>0</v>
      </c>
      <c r="AF35" s="133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3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3">
        <v>0</v>
      </c>
      <c r="AT35" s="133">
        <v>0</v>
      </c>
      <c r="AU35" s="133">
        <v>0</v>
      </c>
      <c r="AV35" s="132">
        <v>0</v>
      </c>
      <c r="AW35" s="133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3500</v>
      </c>
      <c r="BD35" s="125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</row>
    <row r="36" spans="1:69" s="115" customFormat="1" ht="17.25" customHeight="1">
      <c r="A36" s="123" t="s">
        <v>139</v>
      </c>
      <c r="B36" s="123" t="s">
        <v>171</v>
      </c>
      <c r="C36" s="123" t="s">
        <v>151</v>
      </c>
      <c r="D36" s="124" t="s">
        <v>172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3" t="s">
        <v>139</v>
      </c>
      <c r="Y36" s="123" t="s">
        <v>171</v>
      </c>
      <c r="Z36" s="123" t="s">
        <v>151</v>
      </c>
      <c r="AA36" s="124" t="s">
        <v>172</v>
      </c>
      <c r="AB36" s="123">
        <v>0</v>
      </c>
      <c r="AC36" s="125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5">
        <v>0</v>
      </c>
      <c r="BE36" s="125">
        <v>0</v>
      </c>
      <c r="BF36" s="125">
        <v>0</v>
      </c>
      <c r="BG36" s="125">
        <v>0</v>
      </c>
      <c r="BH36" s="125">
        <v>0</v>
      </c>
      <c r="BI36" s="125">
        <v>0</v>
      </c>
      <c r="BJ36" s="125">
        <v>0</v>
      </c>
      <c r="BK36" s="125">
        <v>0</v>
      </c>
      <c r="BL36" s="125">
        <v>0</v>
      </c>
      <c r="BM36" s="125">
        <v>0</v>
      </c>
      <c r="BN36" s="125">
        <v>0</v>
      </c>
      <c r="BO36" s="125">
        <v>0</v>
      </c>
      <c r="BP36" s="125">
        <v>0</v>
      </c>
      <c r="BQ36" s="125">
        <v>0</v>
      </c>
    </row>
    <row r="37" spans="1:69" s="115" customFormat="1" ht="17.25" customHeight="1">
      <c r="A37" s="123"/>
      <c r="B37" s="123" t="s">
        <v>151</v>
      </c>
      <c r="C37" s="123"/>
      <c r="D37" s="124" t="s">
        <v>173</v>
      </c>
      <c r="E37" s="125">
        <v>245.91</v>
      </c>
      <c r="F37" s="125">
        <v>136.59</v>
      </c>
      <c r="G37" s="125">
        <v>82.47</v>
      </c>
      <c r="H37" s="125">
        <v>47.25</v>
      </c>
      <c r="I37" s="125">
        <v>47.25</v>
      </c>
      <c r="J37" s="125">
        <v>0</v>
      </c>
      <c r="K37" s="125">
        <v>0</v>
      </c>
      <c r="L37" s="125">
        <v>0</v>
      </c>
      <c r="M37" s="125">
        <v>6.87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3"/>
      <c r="Y37" s="123" t="s">
        <v>151</v>
      </c>
      <c r="Z37" s="123"/>
      <c r="AA37" s="124" t="s">
        <v>173</v>
      </c>
      <c r="AB37" s="123">
        <v>108.92</v>
      </c>
      <c r="AC37" s="125">
        <f>SUM(AC38)</f>
        <v>15</v>
      </c>
      <c r="AD37" s="125">
        <f t="shared" ref="AD37:BC37" si="8">SUM(AD38)</f>
        <v>3</v>
      </c>
      <c r="AE37" s="125">
        <f t="shared" si="8"/>
        <v>0</v>
      </c>
      <c r="AF37" s="125">
        <f t="shared" si="8"/>
        <v>0</v>
      </c>
      <c r="AG37" s="125">
        <f t="shared" si="8"/>
        <v>0.6</v>
      </c>
      <c r="AH37" s="125">
        <f t="shared" si="8"/>
        <v>1.5</v>
      </c>
      <c r="AI37" s="125">
        <f t="shared" si="8"/>
        <v>0</v>
      </c>
      <c r="AJ37" s="125">
        <f t="shared" si="8"/>
        <v>0</v>
      </c>
      <c r="AK37" s="125">
        <f t="shared" si="8"/>
        <v>0</v>
      </c>
      <c r="AL37" s="125">
        <f t="shared" si="8"/>
        <v>14</v>
      </c>
      <c r="AM37" s="125">
        <f t="shared" si="8"/>
        <v>0</v>
      </c>
      <c r="AN37" s="125">
        <f t="shared" si="8"/>
        <v>1</v>
      </c>
      <c r="AO37" s="125">
        <f t="shared" si="8"/>
        <v>0</v>
      </c>
      <c r="AP37" s="125">
        <f t="shared" si="8"/>
        <v>2</v>
      </c>
      <c r="AQ37" s="125">
        <f t="shared" si="8"/>
        <v>5</v>
      </c>
      <c r="AR37" s="125">
        <f t="shared" si="8"/>
        <v>17</v>
      </c>
      <c r="AS37" s="125">
        <f t="shared" si="8"/>
        <v>0</v>
      </c>
      <c r="AT37" s="125">
        <f t="shared" si="8"/>
        <v>0</v>
      </c>
      <c r="AU37" s="125">
        <f t="shared" si="8"/>
        <v>0</v>
      </c>
      <c r="AV37" s="125">
        <f t="shared" si="8"/>
        <v>5</v>
      </c>
      <c r="AW37" s="125">
        <f t="shared" si="8"/>
        <v>0</v>
      </c>
      <c r="AX37" s="125">
        <f t="shared" si="8"/>
        <v>15</v>
      </c>
      <c r="AY37" s="125">
        <f t="shared" si="8"/>
        <v>0</v>
      </c>
      <c r="AZ37" s="125">
        <f t="shared" si="8"/>
        <v>0</v>
      </c>
      <c r="BA37" s="125">
        <f t="shared" si="8"/>
        <v>21.82</v>
      </c>
      <c r="BB37" s="125">
        <f t="shared" si="8"/>
        <v>0</v>
      </c>
      <c r="BC37" s="125">
        <f t="shared" si="8"/>
        <v>8</v>
      </c>
      <c r="BD37" s="125">
        <v>0.4</v>
      </c>
      <c r="BE37" s="125">
        <v>0</v>
      </c>
      <c r="BF37" s="125">
        <v>0</v>
      </c>
      <c r="BG37" s="125">
        <v>0</v>
      </c>
      <c r="BH37" s="125">
        <v>0</v>
      </c>
      <c r="BI37" s="125">
        <v>0</v>
      </c>
      <c r="BJ37" s="125">
        <v>0.4</v>
      </c>
      <c r="BK37" s="125">
        <v>0</v>
      </c>
      <c r="BL37" s="125">
        <v>0</v>
      </c>
      <c r="BM37" s="125">
        <v>0</v>
      </c>
      <c r="BN37" s="125">
        <v>0</v>
      </c>
      <c r="BO37" s="125">
        <v>0</v>
      </c>
      <c r="BP37" s="125">
        <v>0</v>
      </c>
      <c r="BQ37" s="125">
        <v>0</v>
      </c>
    </row>
    <row r="38" spans="1:69" s="115" customFormat="1" ht="17.25" customHeight="1">
      <c r="A38" s="123" t="s">
        <v>139</v>
      </c>
      <c r="B38" s="123" t="s">
        <v>174</v>
      </c>
      <c r="C38" s="123" t="s">
        <v>137</v>
      </c>
      <c r="D38" s="124" t="s">
        <v>141</v>
      </c>
      <c r="E38" s="125">
        <v>245.91</v>
      </c>
      <c r="F38" s="125">
        <v>136.59</v>
      </c>
      <c r="G38" s="125">
        <v>82.47</v>
      </c>
      <c r="H38" s="125">
        <v>47.25</v>
      </c>
      <c r="I38" s="125">
        <v>47.25</v>
      </c>
      <c r="J38" s="125">
        <v>0</v>
      </c>
      <c r="K38" s="125">
        <v>0</v>
      </c>
      <c r="L38" s="125">
        <v>0</v>
      </c>
      <c r="M38" s="125">
        <v>6.87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3" t="s">
        <v>139</v>
      </c>
      <c r="Y38" s="123" t="s">
        <v>174</v>
      </c>
      <c r="Z38" s="123" t="s">
        <v>137</v>
      </c>
      <c r="AA38" s="124" t="s">
        <v>141</v>
      </c>
      <c r="AB38" s="123">
        <v>108.92</v>
      </c>
      <c r="AC38" s="131">
        <v>15</v>
      </c>
      <c r="AD38" s="132">
        <v>3</v>
      </c>
      <c r="AE38" s="133">
        <v>0</v>
      </c>
      <c r="AF38" s="133">
        <v>0</v>
      </c>
      <c r="AG38" s="132">
        <v>0.6</v>
      </c>
      <c r="AH38" s="132">
        <v>1.5</v>
      </c>
      <c r="AI38" s="132">
        <v>0</v>
      </c>
      <c r="AJ38" s="132">
        <v>0</v>
      </c>
      <c r="AK38" s="132">
        <v>0</v>
      </c>
      <c r="AL38" s="132">
        <v>14</v>
      </c>
      <c r="AM38" s="133">
        <v>0</v>
      </c>
      <c r="AN38" s="132">
        <v>1</v>
      </c>
      <c r="AO38" s="132">
        <v>0</v>
      </c>
      <c r="AP38" s="132">
        <v>2</v>
      </c>
      <c r="AQ38" s="132">
        <v>5</v>
      </c>
      <c r="AR38" s="132">
        <v>17</v>
      </c>
      <c r="AS38" s="133">
        <v>0</v>
      </c>
      <c r="AT38" s="133">
        <v>0</v>
      </c>
      <c r="AU38" s="133">
        <v>0</v>
      </c>
      <c r="AV38" s="132">
        <v>5</v>
      </c>
      <c r="AW38" s="133">
        <v>0</v>
      </c>
      <c r="AX38" s="132">
        <v>15</v>
      </c>
      <c r="AY38" s="132">
        <v>0</v>
      </c>
      <c r="AZ38" s="132">
        <v>0</v>
      </c>
      <c r="BA38" s="132">
        <v>21.82</v>
      </c>
      <c r="BB38" s="132">
        <v>0</v>
      </c>
      <c r="BC38" s="132">
        <v>8</v>
      </c>
      <c r="BD38" s="125">
        <v>0.4</v>
      </c>
      <c r="BE38" s="125">
        <v>0</v>
      </c>
      <c r="BF38" s="125">
        <v>0</v>
      </c>
      <c r="BG38" s="125">
        <v>0</v>
      </c>
      <c r="BH38" s="125">
        <v>0</v>
      </c>
      <c r="BI38" s="125">
        <v>0</v>
      </c>
      <c r="BJ38" s="125">
        <v>0.4</v>
      </c>
      <c r="BK38" s="125">
        <v>0</v>
      </c>
      <c r="BL38" s="125">
        <v>0</v>
      </c>
      <c r="BM38" s="125">
        <v>0</v>
      </c>
      <c r="BN38" s="125">
        <v>0</v>
      </c>
      <c r="BO38" s="125">
        <v>0</v>
      </c>
      <c r="BP38" s="125">
        <v>0</v>
      </c>
      <c r="BQ38" s="125">
        <v>0</v>
      </c>
    </row>
    <row r="39" spans="1:69" s="115" customFormat="1" ht="17.25" customHeight="1">
      <c r="A39" s="123"/>
      <c r="B39" s="123" t="s">
        <v>175</v>
      </c>
      <c r="C39" s="123"/>
      <c r="D39" s="124" t="s">
        <v>176</v>
      </c>
      <c r="E39" s="125">
        <v>340.43</v>
      </c>
      <c r="F39" s="125">
        <v>340.43</v>
      </c>
      <c r="G39" s="125">
        <v>340.43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3"/>
      <c r="Y39" s="123" t="s">
        <v>175</v>
      </c>
      <c r="Z39" s="123"/>
      <c r="AA39" s="124" t="s">
        <v>176</v>
      </c>
      <c r="AB39" s="123">
        <v>0</v>
      </c>
      <c r="AC39" s="125">
        <f>AC40</f>
        <v>0</v>
      </c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5">
        <v>0</v>
      </c>
      <c r="BE39" s="125">
        <v>0</v>
      </c>
      <c r="BF39" s="125">
        <v>0</v>
      </c>
      <c r="BG39" s="125">
        <v>0</v>
      </c>
      <c r="BH39" s="125">
        <v>0</v>
      </c>
      <c r="BI39" s="125">
        <v>0</v>
      </c>
      <c r="BJ39" s="125">
        <v>0</v>
      </c>
      <c r="BK39" s="125">
        <v>0</v>
      </c>
      <c r="BL39" s="125">
        <v>0</v>
      </c>
      <c r="BM39" s="125">
        <v>0</v>
      </c>
      <c r="BN39" s="125">
        <v>0</v>
      </c>
      <c r="BO39" s="125">
        <v>0</v>
      </c>
      <c r="BP39" s="125">
        <v>0</v>
      </c>
      <c r="BQ39" s="125">
        <v>0</v>
      </c>
    </row>
    <row r="40" spans="1:69" s="115" customFormat="1" ht="17.25" customHeight="1">
      <c r="A40" s="123" t="s">
        <v>139</v>
      </c>
      <c r="B40" s="123" t="s">
        <v>177</v>
      </c>
      <c r="C40" s="123" t="s">
        <v>137</v>
      </c>
      <c r="D40" s="124" t="s">
        <v>141</v>
      </c>
      <c r="E40" s="125">
        <v>340.43</v>
      </c>
      <c r="F40" s="125">
        <v>340.43</v>
      </c>
      <c r="G40" s="125">
        <v>340.43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3" t="s">
        <v>139</v>
      </c>
      <c r="Y40" s="123" t="s">
        <v>177</v>
      </c>
      <c r="Z40" s="123" t="s">
        <v>137</v>
      </c>
      <c r="AA40" s="124" t="s">
        <v>141</v>
      </c>
      <c r="AB40" s="123">
        <v>0</v>
      </c>
      <c r="AC40" s="125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5">
        <v>0</v>
      </c>
      <c r="BE40" s="125">
        <v>0</v>
      </c>
      <c r="BF40" s="125">
        <v>0</v>
      </c>
      <c r="BG40" s="125">
        <v>0</v>
      </c>
      <c r="BH40" s="125">
        <v>0</v>
      </c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0</v>
      </c>
      <c r="BQ40" s="125">
        <v>0</v>
      </c>
    </row>
    <row r="41" spans="1:69" s="115" customFormat="1" ht="17.25" customHeight="1">
      <c r="A41" s="123"/>
      <c r="B41" s="123" t="s">
        <v>178</v>
      </c>
      <c r="C41" s="123"/>
      <c r="D41" s="124" t="s">
        <v>179</v>
      </c>
      <c r="E41" s="125">
        <v>504.8</v>
      </c>
      <c r="F41" s="125">
        <v>259.62</v>
      </c>
      <c r="G41" s="125">
        <v>0</v>
      </c>
      <c r="H41" s="125">
        <v>191.25</v>
      </c>
      <c r="I41" s="125">
        <v>191.25</v>
      </c>
      <c r="J41" s="125">
        <v>0</v>
      </c>
      <c r="K41" s="125">
        <v>0</v>
      </c>
      <c r="L41" s="125">
        <v>0</v>
      </c>
      <c r="M41" s="125">
        <v>28.37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40</v>
      </c>
      <c r="X41" s="123"/>
      <c r="Y41" s="123" t="s">
        <v>178</v>
      </c>
      <c r="Z41" s="123"/>
      <c r="AA41" s="124" t="s">
        <v>179</v>
      </c>
      <c r="AB41" s="123">
        <v>243.76</v>
      </c>
      <c r="AC41" s="125">
        <f>SUM(AC42:AC43)</f>
        <v>30</v>
      </c>
      <c r="AD41" s="125">
        <f t="shared" ref="AD41:BC41" si="9">SUM(AD42:AD43)</f>
        <v>10</v>
      </c>
      <c r="AE41" s="125">
        <f t="shared" si="9"/>
        <v>0</v>
      </c>
      <c r="AF41" s="125">
        <f t="shared" si="9"/>
        <v>0</v>
      </c>
      <c r="AG41" s="125">
        <f t="shared" si="9"/>
        <v>5</v>
      </c>
      <c r="AH41" s="125">
        <f t="shared" si="9"/>
        <v>10</v>
      </c>
      <c r="AI41" s="125">
        <f t="shared" si="9"/>
        <v>10</v>
      </c>
      <c r="AJ41" s="125">
        <f t="shared" si="9"/>
        <v>0</v>
      </c>
      <c r="AK41" s="125">
        <f t="shared" si="9"/>
        <v>0</v>
      </c>
      <c r="AL41" s="125">
        <f t="shared" si="9"/>
        <v>20</v>
      </c>
      <c r="AM41" s="125">
        <f t="shared" si="9"/>
        <v>0</v>
      </c>
      <c r="AN41" s="125">
        <f t="shared" si="9"/>
        <v>6</v>
      </c>
      <c r="AO41" s="125">
        <f t="shared" si="9"/>
        <v>0</v>
      </c>
      <c r="AP41" s="125">
        <f t="shared" si="9"/>
        <v>6</v>
      </c>
      <c r="AQ41" s="125">
        <f t="shared" si="9"/>
        <v>5</v>
      </c>
      <c r="AR41" s="125">
        <f t="shared" si="9"/>
        <v>3</v>
      </c>
      <c r="AS41" s="125">
        <f t="shared" si="9"/>
        <v>0</v>
      </c>
      <c r="AT41" s="125">
        <f t="shared" si="9"/>
        <v>0</v>
      </c>
      <c r="AU41" s="125">
        <f t="shared" si="9"/>
        <v>0</v>
      </c>
      <c r="AV41" s="125">
        <f t="shared" si="9"/>
        <v>2</v>
      </c>
      <c r="AW41" s="125">
        <f t="shared" si="9"/>
        <v>0</v>
      </c>
      <c r="AX41" s="125">
        <f t="shared" si="9"/>
        <v>9.3000000000000007</v>
      </c>
      <c r="AY41" s="125">
        <f t="shared" si="9"/>
        <v>0</v>
      </c>
      <c r="AZ41" s="125">
        <f t="shared" si="9"/>
        <v>6</v>
      </c>
      <c r="BA41" s="125">
        <f t="shared" si="9"/>
        <v>50.84</v>
      </c>
      <c r="BB41" s="125">
        <f t="shared" si="9"/>
        <v>0</v>
      </c>
      <c r="BC41" s="125">
        <f t="shared" si="9"/>
        <v>70.62</v>
      </c>
      <c r="BD41" s="125">
        <v>1.42</v>
      </c>
      <c r="BE41" s="125">
        <v>0</v>
      </c>
      <c r="BF41" s="125">
        <v>0</v>
      </c>
      <c r="BG41" s="125">
        <v>0</v>
      </c>
      <c r="BH41" s="125">
        <v>0</v>
      </c>
      <c r="BI41" s="125">
        <v>0</v>
      </c>
      <c r="BJ41" s="125">
        <v>1.42</v>
      </c>
      <c r="BK41" s="125">
        <v>0</v>
      </c>
      <c r="BL41" s="125">
        <v>0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</row>
    <row r="42" spans="1:69" s="115" customFormat="1" ht="17.25" customHeight="1">
      <c r="A42" s="123" t="s">
        <v>139</v>
      </c>
      <c r="B42" s="123" t="s">
        <v>180</v>
      </c>
      <c r="C42" s="123" t="s">
        <v>137</v>
      </c>
      <c r="D42" s="124" t="s">
        <v>141</v>
      </c>
      <c r="E42" s="125">
        <v>504.8</v>
      </c>
      <c r="F42" s="125">
        <v>259.62</v>
      </c>
      <c r="G42" s="125">
        <v>0</v>
      </c>
      <c r="H42" s="125">
        <v>191.25</v>
      </c>
      <c r="I42" s="125">
        <v>191.25</v>
      </c>
      <c r="J42" s="125">
        <v>0</v>
      </c>
      <c r="K42" s="125">
        <v>0</v>
      </c>
      <c r="L42" s="125">
        <v>0</v>
      </c>
      <c r="M42" s="125">
        <v>28.37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40</v>
      </c>
      <c r="X42" s="123" t="s">
        <v>139</v>
      </c>
      <c r="Y42" s="123" t="s">
        <v>180</v>
      </c>
      <c r="Z42" s="123" t="s">
        <v>137</v>
      </c>
      <c r="AA42" s="124" t="s">
        <v>141</v>
      </c>
      <c r="AB42" s="123">
        <v>243.76</v>
      </c>
      <c r="AC42" s="131">
        <v>30</v>
      </c>
      <c r="AD42" s="132">
        <v>10</v>
      </c>
      <c r="AE42" s="133">
        <v>0</v>
      </c>
      <c r="AF42" s="133">
        <v>0</v>
      </c>
      <c r="AG42" s="132">
        <v>5</v>
      </c>
      <c r="AH42" s="132">
        <v>10</v>
      </c>
      <c r="AI42" s="132">
        <v>10</v>
      </c>
      <c r="AJ42" s="132">
        <v>0</v>
      </c>
      <c r="AK42" s="132">
        <v>0</v>
      </c>
      <c r="AL42" s="132">
        <v>20</v>
      </c>
      <c r="AM42" s="133">
        <v>0</v>
      </c>
      <c r="AN42" s="132">
        <v>6</v>
      </c>
      <c r="AO42" s="132">
        <v>0</v>
      </c>
      <c r="AP42" s="132">
        <v>6</v>
      </c>
      <c r="AQ42" s="132">
        <v>5</v>
      </c>
      <c r="AR42" s="132">
        <v>3</v>
      </c>
      <c r="AS42" s="133">
        <v>0</v>
      </c>
      <c r="AT42" s="133">
        <v>0</v>
      </c>
      <c r="AU42" s="133">
        <v>0</v>
      </c>
      <c r="AV42" s="132">
        <v>2</v>
      </c>
      <c r="AW42" s="133">
        <v>0</v>
      </c>
      <c r="AX42" s="132">
        <v>9.3000000000000007</v>
      </c>
      <c r="AY42" s="132">
        <v>0</v>
      </c>
      <c r="AZ42" s="132">
        <v>6</v>
      </c>
      <c r="BA42" s="132">
        <v>50.84</v>
      </c>
      <c r="BB42" s="132">
        <v>0</v>
      </c>
      <c r="BC42" s="132">
        <v>70.62</v>
      </c>
      <c r="BD42" s="125">
        <v>1.42</v>
      </c>
      <c r="BE42" s="125">
        <v>0</v>
      </c>
      <c r="BF42" s="125">
        <v>0</v>
      </c>
      <c r="BG42" s="125">
        <v>0</v>
      </c>
      <c r="BH42" s="125">
        <v>0</v>
      </c>
      <c r="BI42" s="125">
        <v>0</v>
      </c>
      <c r="BJ42" s="125">
        <v>1.42</v>
      </c>
      <c r="BK42" s="125">
        <v>0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</row>
    <row r="43" spans="1:69" s="115" customFormat="1" ht="17.25" customHeight="1">
      <c r="A43" s="123" t="s">
        <v>139</v>
      </c>
      <c r="B43" s="123" t="s">
        <v>180</v>
      </c>
      <c r="C43" s="123" t="s">
        <v>144</v>
      </c>
      <c r="D43" s="124" t="s">
        <v>147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3" t="s">
        <v>139</v>
      </c>
      <c r="Y43" s="123" t="s">
        <v>180</v>
      </c>
      <c r="Z43" s="123" t="s">
        <v>144</v>
      </c>
      <c r="AA43" s="124" t="s">
        <v>147</v>
      </c>
      <c r="AB43" s="123">
        <v>0</v>
      </c>
      <c r="AC43" s="125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5">
        <v>0</v>
      </c>
      <c r="BE43" s="125">
        <v>0</v>
      </c>
      <c r="BF43" s="125">
        <v>0</v>
      </c>
      <c r="BG43" s="125">
        <v>0</v>
      </c>
      <c r="BH43" s="125">
        <v>0</v>
      </c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</row>
    <row r="44" spans="1:69" s="115" customFormat="1" ht="17.25" customHeight="1">
      <c r="A44" s="123"/>
      <c r="B44" s="123" t="s">
        <v>181</v>
      </c>
      <c r="C44" s="123"/>
      <c r="D44" s="124" t="s">
        <v>182</v>
      </c>
      <c r="E44" s="125">
        <v>204.56</v>
      </c>
      <c r="F44" s="125">
        <v>158.97999999999999</v>
      </c>
      <c r="G44" s="125">
        <v>94.2</v>
      </c>
      <c r="H44" s="125">
        <v>42.75</v>
      </c>
      <c r="I44" s="125">
        <v>42.75</v>
      </c>
      <c r="J44" s="125">
        <v>0</v>
      </c>
      <c r="K44" s="125">
        <v>0</v>
      </c>
      <c r="L44" s="125">
        <v>0</v>
      </c>
      <c r="M44" s="125">
        <v>7.85</v>
      </c>
      <c r="N44" s="125">
        <v>0</v>
      </c>
      <c r="O44" s="125">
        <v>14.18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3"/>
      <c r="Y44" s="123" t="s">
        <v>181</v>
      </c>
      <c r="Z44" s="123"/>
      <c r="AA44" s="124" t="s">
        <v>182</v>
      </c>
      <c r="AB44" s="123">
        <v>41.66</v>
      </c>
      <c r="AC44" s="125">
        <f>SUM(AC45:AC49)</f>
        <v>9.5</v>
      </c>
      <c r="AD44" s="125">
        <f t="shared" ref="AD44:BC44" si="10">SUM(AD45:AD49)</f>
        <v>0</v>
      </c>
      <c r="AE44" s="125">
        <f t="shared" si="10"/>
        <v>0</v>
      </c>
      <c r="AF44" s="125">
        <f t="shared" si="10"/>
        <v>0</v>
      </c>
      <c r="AG44" s="125">
        <f t="shared" si="10"/>
        <v>0.35</v>
      </c>
      <c r="AH44" s="125">
        <f t="shared" si="10"/>
        <v>1.85</v>
      </c>
      <c r="AI44" s="125">
        <f t="shared" si="10"/>
        <v>0.3</v>
      </c>
      <c r="AJ44" s="125">
        <f t="shared" si="10"/>
        <v>0</v>
      </c>
      <c r="AK44" s="125">
        <f t="shared" si="10"/>
        <v>0</v>
      </c>
      <c r="AL44" s="125">
        <f t="shared" si="10"/>
        <v>9.6</v>
      </c>
      <c r="AM44" s="125">
        <f t="shared" si="10"/>
        <v>0</v>
      </c>
      <c r="AN44" s="125">
        <f t="shared" si="10"/>
        <v>0</v>
      </c>
      <c r="AO44" s="125">
        <f t="shared" si="10"/>
        <v>0</v>
      </c>
      <c r="AP44" s="125">
        <f t="shared" si="10"/>
        <v>1</v>
      </c>
      <c r="AQ44" s="125">
        <f t="shared" si="10"/>
        <v>0.5</v>
      </c>
      <c r="AR44" s="125">
        <f t="shared" si="10"/>
        <v>0.92</v>
      </c>
      <c r="AS44" s="125">
        <f t="shared" si="10"/>
        <v>0</v>
      </c>
      <c r="AT44" s="125">
        <f t="shared" si="10"/>
        <v>0</v>
      </c>
      <c r="AU44" s="125">
        <f t="shared" si="10"/>
        <v>0</v>
      </c>
      <c r="AV44" s="125">
        <f t="shared" si="10"/>
        <v>1</v>
      </c>
      <c r="AW44" s="125">
        <f t="shared" si="10"/>
        <v>0</v>
      </c>
      <c r="AX44" s="125">
        <f t="shared" si="10"/>
        <v>2.4</v>
      </c>
      <c r="AY44" s="125">
        <f t="shared" si="10"/>
        <v>0.3</v>
      </c>
      <c r="AZ44" s="125">
        <f t="shared" si="10"/>
        <v>0</v>
      </c>
      <c r="BA44" s="125">
        <f t="shared" si="10"/>
        <v>12.54</v>
      </c>
      <c r="BB44" s="125">
        <f t="shared" si="10"/>
        <v>0</v>
      </c>
      <c r="BC44" s="125">
        <f t="shared" si="10"/>
        <v>1.4</v>
      </c>
      <c r="BD44" s="125">
        <v>3.92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3.92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</row>
    <row r="45" spans="1:69" s="115" customFormat="1" ht="17.25" customHeight="1">
      <c r="A45" s="123" t="s">
        <v>139</v>
      </c>
      <c r="B45" s="123" t="s">
        <v>183</v>
      </c>
      <c r="C45" s="123" t="s">
        <v>137</v>
      </c>
      <c r="D45" s="124" t="s">
        <v>141</v>
      </c>
      <c r="E45" s="125">
        <v>204.05</v>
      </c>
      <c r="F45" s="125">
        <v>158.97999999999999</v>
      </c>
      <c r="G45" s="125">
        <v>94.2</v>
      </c>
      <c r="H45" s="125">
        <v>42.75</v>
      </c>
      <c r="I45" s="125">
        <v>42.75</v>
      </c>
      <c r="J45" s="125">
        <v>0</v>
      </c>
      <c r="K45" s="125">
        <v>0</v>
      </c>
      <c r="L45" s="125">
        <v>0</v>
      </c>
      <c r="M45" s="125">
        <v>7.85</v>
      </c>
      <c r="N45" s="125">
        <v>0</v>
      </c>
      <c r="O45" s="125">
        <v>14.18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3" t="s">
        <v>139</v>
      </c>
      <c r="Y45" s="123" t="s">
        <v>183</v>
      </c>
      <c r="Z45" s="123" t="s">
        <v>137</v>
      </c>
      <c r="AA45" s="124" t="s">
        <v>141</v>
      </c>
      <c r="AB45" s="123">
        <v>41.66</v>
      </c>
      <c r="AC45" s="131">
        <v>9.5</v>
      </c>
      <c r="AD45" s="132">
        <v>0</v>
      </c>
      <c r="AE45" s="133">
        <v>0</v>
      </c>
      <c r="AF45" s="133">
        <v>0</v>
      </c>
      <c r="AG45" s="132">
        <v>0.35</v>
      </c>
      <c r="AH45" s="132">
        <v>1.85</v>
      </c>
      <c r="AI45" s="132">
        <v>0.3</v>
      </c>
      <c r="AJ45" s="132">
        <v>0</v>
      </c>
      <c r="AK45" s="132">
        <v>0</v>
      </c>
      <c r="AL45" s="132">
        <v>9.6</v>
      </c>
      <c r="AM45" s="133">
        <v>0</v>
      </c>
      <c r="AN45" s="132">
        <v>0</v>
      </c>
      <c r="AO45" s="132">
        <v>0</v>
      </c>
      <c r="AP45" s="132">
        <v>1</v>
      </c>
      <c r="AQ45" s="132">
        <v>0.5</v>
      </c>
      <c r="AR45" s="132">
        <v>0.92</v>
      </c>
      <c r="AS45" s="133">
        <v>0</v>
      </c>
      <c r="AT45" s="133">
        <v>0</v>
      </c>
      <c r="AU45" s="133">
        <v>0</v>
      </c>
      <c r="AV45" s="132">
        <v>1</v>
      </c>
      <c r="AW45" s="133">
        <v>0</v>
      </c>
      <c r="AX45" s="132">
        <v>2.4</v>
      </c>
      <c r="AY45" s="132">
        <v>0.3</v>
      </c>
      <c r="AZ45" s="132">
        <v>0</v>
      </c>
      <c r="BA45" s="132">
        <v>12.54</v>
      </c>
      <c r="BB45" s="132">
        <v>0</v>
      </c>
      <c r="BC45" s="132">
        <v>1.4</v>
      </c>
      <c r="BD45" s="125">
        <v>3.41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3.41</v>
      </c>
      <c r="BK45" s="125">
        <v>0</v>
      </c>
      <c r="BL45" s="125">
        <v>0</v>
      </c>
      <c r="BM45" s="125">
        <v>0</v>
      </c>
      <c r="BN45" s="125">
        <v>0</v>
      </c>
      <c r="BO45" s="125">
        <v>0</v>
      </c>
      <c r="BP45" s="125">
        <v>0</v>
      </c>
      <c r="BQ45" s="125">
        <v>0</v>
      </c>
    </row>
    <row r="46" spans="1:69" s="115" customFormat="1" ht="17.25" customHeight="1">
      <c r="A46" s="123" t="s">
        <v>139</v>
      </c>
      <c r="B46" s="123" t="s">
        <v>183</v>
      </c>
      <c r="C46" s="123" t="s">
        <v>144</v>
      </c>
      <c r="D46" s="124" t="s">
        <v>147</v>
      </c>
      <c r="E46" s="125">
        <v>0.51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3" t="s">
        <v>139</v>
      </c>
      <c r="Y46" s="123" t="s">
        <v>183</v>
      </c>
      <c r="Z46" s="123" t="s">
        <v>144</v>
      </c>
      <c r="AA46" s="124" t="s">
        <v>147</v>
      </c>
      <c r="AB46" s="123">
        <v>0</v>
      </c>
      <c r="AC46" s="125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5">
        <v>0.51</v>
      </c>
      <c r="BE46" s="125">
        <v>0</v>
      </c>
      <c r="BF46" s="125">
        <v>0</v>
      </c>
      <c r="BG46" s="125">
        <v>0</v>
      </c>
      <c r="BH46" s="125">
        <v>0</v>
      </c>
      <c r="BI46" s="125">
        <v>0</v>
      </c>
      <c r="BJ46" s="125">
        <v>0.51</v>
      </c>
      <c r="BK46" s="125">
        <v>0</v>
      </c>
      <c r="BL46" s="125">
        <v>0</v>
      </c>
      <c r="BM46" s="125">
        <v>0</v>
      </c>
      <c r="BN46" s="125">
        <v>0</v>
      </c>
      <c r="BO46" s="125">
        <v>0</v>
      </c>
      <c r="BP46" s="125">
        <v>0</v>
      </c>
      <c r="BQ46" s="125">
        <v>0</v>
      </c>
    </row>
    <row r="47" spans="1:69" s="115" customFormat="1" ht="17.25" customHeight="1">
      <c r="A47" s="123" t="s">
        <v>139</v>
      </c>
      <c r="B47" s="123" t="s">
        <v>183</v>
      </c>
      <c r="C47" s="123" t="s">
        <v>155</v>
      </c>
      <c r="D47" s="124" t="s">
        <v>184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3" t="s">
        <v>139</v>
      </c>
      <c r="Y47" s="123" t="s">
        <v>183</v>
      </c>
      <c r="Z47" s="123" t="s">
        <v>155</v>
      </c>
      <c r="AA47" s="124" t="s">
        <v>184</v>
      </c>
      <c r="AB47" s="123">
        <v>0</v>
      </c>
      <c r="AC47" s="125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5">
        <v>0</v>
      </c>
      <c r="BE47" s="125">
        <v>0</v>
      </c>
      <c r="BF47" s="125">
        <v>0</v>
      </c>
      <c r="BG47" s="125">
        <v>0</v>
      </c>
      <c r="BH47" s="125">
        <v>0</v>
      </c>
      <c r="BI47" s="125">
        <v>0</v>
      </c>
      <c r="BJ47" s="125">
        <v>0</v>
      </c>
      <c r="BK47" s="125">
        <v>0</v>
      </c>
      <c r="BL47" s="125">
        <v>0</v>
      </c>
      <c r="BM47" s="125">
        <v>0</v>
      </c>
      <c r="BN47" s="125">
        <v>0</v>
      </c>
      <c r="BO47" s="125">
        <v>0</v>
      </c>
      <c r="BP47" s="125">
        <v>0</v>
      </c>
      <c r="BQ47" s="125">
        <v>0</v>
      </c>
    </row>
    <row r="48" spans="1:69" s="115" customFormat="1" ht="17.25" customHeight="1">
      <c r="A48" s="123" t="s">
        <v>139</v>
      </c>
      <c r="B48" s="123" t="s">
        <v>183</v>
      </c>
      <c r="C48" s="123" t="s">
        <v>151</v>
      </c>
      <c r="D48" s="124" t="s">
        <v>185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3" t="s">
        <v>139</v>
      </c>
      <c r="Y48" s="123" t="s">
        <v>183</v>
      </c>
      <c r="Z48" s="123" t="s">
        <v>151</v>
      </c>
      <c r="AA48" s="124" t="s">
        <v>185</v>
      </c>
      <c r="AB48" s="123">
        <v>0</v>
      </c>
      <c r="AC48" s="125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5">
        <v>0</v>
      </c>
      <c r="BE48" s="125">
        <v>0</v>
      </c>
      <c r="BF48" s="125">
        <v>0</v>
      </c>
      <c r="BG48" s="125">
        <v>0</v>
      </c>
      <c r="BH48" s="125">
        <v>0</v>
      </c>
      <c r="BI48" s="125">
        <v>0</v>
      </c>
      <c r="BJ48" s="125">
        <v>0</v>
      </c>
      <c r="BK48" s="125">
        <v>0</v>
      </c>
      <c r="BL48" s="125">
        <v>0</v>
      </c>
      <c r="BM48" s="125">
        <v>0</v>
      </c>
      <c r="BN48" s="125">
        <v>0</v>
      </c>
      <c r="BO48" s="125">
        <v>0</v>
      </c>
      <c r="BP48" s="125">
        <v>0</v>
      </c>
      <c r="BQ48" s="125">
        <v>0</v>
      </c>
    </row>
    <row r="49" spans="1:69" s="115" customFormat="1" ht="17.25" customHeight="1">
      <c r="A49" s="123" t="s">
        <v>139</v>
      </c>
      <c r="B49" s="123" t="s">
        <v>183</v>
      </c>
      <c r="C49" s="123" t="s">
        <v>153</v>
      </c>
      <c r="D49" s="124" t="s">
        <v>186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3" t="s">
        <v>139</v>
      </c>
      <c r="Y49" s="123" t="s">
        <v>183</v>
      </c>
      <c r="Z49" s="123" t="s">
        <v>153</v>
      </c>
      <c r="AA49" s="124" t="s">
        <v>186</v>
      </c>
      <c r="AB49" s="123">
        <v>0</v>
      </c>
      <c r="AC49" s="125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5">
        <v>0</v>
      </c>
      <c r="BE49" s="125">
        <v>0</v>
      </c>
      <c r="BF49" s="125">
        <v>0</v>
      </c>
      <c r="BG49" s="125">
        <v>0</v>
      </c>
      <c r="BH49" s="125">
        <v>0</v>
      </c>
      <c r="BI49" s="125">
        <v>0</v>
      </c>
      <c r="BJ49" s="125">
        <v>0</v>
      </c>
      <c r="BK49" s="125">
        <v>0</v>
      </c>
      <c r="BL49" s="125">
        <v>0</v>
      </c>
      <c r="BM49" s="125">
        <v>0</v>
      </c>
      <c r="BN49" s="125">
        <v>0</v>
      </c>
      <c r="BO49" s="125">
        <v>0</v>
      </c>
      <c r="BP49" s="125">
        <v>0</v>
      </c>
      <c r="BQ49" s="125">
        <v>0</v>
      </c>
    </row>
    <row r="50" spans="1:69" s="115" customFormat="1" ht="17.25" customHeight="1">
      <c r="A50" s="123"/>
      <c r="B50" s="123" t="s">
        <v>187</v>
      </c>
      <c r="C50" s="123"/>
      <c r="D50" s="124" t="s">
        <v>188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3"/>
      <c r="Y50" s="123" t="s">
        <v>187</v>
      </c>
      <c r="Z50" s="123"/>
      <c r="AA50" s="124" t="s">
        <v>188</v>
      </c>
      <c r="AB50" s="123">
        <v>0</v>
      </c>
      <c r="AC50" s="125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5">
        <v>0</v>
      </c>
      <c r="BE50" s="125">
        <v>0</v>
      </c>
      <c r="BF50" s="125">
        <v>0</v>
      </c>
      <c r="BG50" s="125">
        <v>0</v>
      </c>
      <c r="BH50" s="125">
        <v>0</v>
      </c>
      <c r="BI50" s="125">
        <v>0</v>
      </c>
      <c r="BJ50" s="125">
        <v>0</v>
      </c>
      <c r="BK50" s="125">
        <v>0</v>
      </c>
      <c r="BL50" s="125">
        <v>0</v>
      </c>
      <c r="BM50" s="125">
        <v>0</v>
      </c>
      <c r="BN50" s="125">
        <v>0</v>
      </c>
      <c r="BO50" s="125">
        <v>0</v>
      </c>
      <c r="BP50" s="125">
        <v>0</v>
      </c>
      <c r="BQ50" s="125">
        <v>0</v>
      </c>
    </row>
    <row r="51" spans="1:69" s="115" customFormat="1" ht="17.25" customHeight="1">
      <c r="A51" s="123" t="s">
        <v>139</v>
      </c>
      <c r="B51" s="123" t="s">
        <v>189</v>
      </c>
      <c r="C51" s="123" t="s">
        <v>159</v>
      </c>
      <c r="D51" s="124" t="s">
        <v>190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3" t="s">
        <v>139</v>
      </c>
      <c r="Y51" s="123" t="s">
        <v>189</v>
      </c>
      <c r="Z51" s="123" t="s">
        <v>159</v>
      </c>
      <c r="AA51" s="124" t="s">
        <v>190</v>
      </c>
      <c r="AB51" s="123">
        <v>0</v>
      </c>
      <c r="AC51" s="125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5">
        <v>0</v>
      </c>
      <c r="BE51" s="125">
        <v>0</v>
      </c>
      <c r="BF51" s="125">
        <v>0</v>
      </c>
      <c r="BG51" s="125">
        <v>0</v>
      </c>
      <c r="BH51" s="125">
        <v>0</v>
      </c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0</v>
      </c>
      <c r="BQ51" s="125">
        <v>0</v>
      </c>
    </row>
    <row r="52" spans="1:69" s="115" customFormat="1" ht="17.25" customHeight="1">
      <c r="A52" s="123"/>
      <c r="B52" s="123" t="s">
        <v>191</v>
      </c>
      <c r="C52" s="123"/>
      <c r="D52" s="124" t="s">
        <v>192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3"/>
      <c r="Y52" s="123" t="s">
        <v>191</v>
      </c>
      <c r="Z52" s="123"/>
      <c r="AA52" s="124" t="s">
        <v>192</v>
      </c>
      <c r="AB52" s="123">
        <v>0</v>
      </c>
      <c r="AC52" s="125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5">
        <v>0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0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</row>
    <row r="53" spans="1:69" s="115" customFormat="1" ht="17.25" customHeight="1">
      <c r="A53" s="123" t="s">
        <v>139</v>
      </c>
      <c r="B53" s="123" t="s">
        <v>193</v>
      </c>
      <c r="C53" s="123" t="s">
        <v>137</v>
      </c>
      <c r="D53" s="124" t="s">
        <v>141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3" t="s">
        <v>139</v>
      </c>
      <c r="Y53" s="123" t="s">
        <v>193</v>
      </c>
      <c r="Z53" s="123" t="s">
        <v>137</v>
      </c>
      <c r="AA53" s="124" t="s">
        <v>141</v>
      </c>
      <c r="AB53" s="123">
        <v>0</v>
      </c>
      <c r="AC53" s="125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5">
        <v>0</v>
      </c>
      <c r="BE53" s="125">
        <v>0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</row>
    <row r="54" spans="1:69" s="115" customFormat="1" ht="17.25" customHeight="1">
      <c r="A54" s="123"/>
      <c r="B54" s="123" t="s">
        <v>194</v>
      </c>
      <c r="C54" s="123"/>
      <c r="D54" s="124" t="s">
        <v>195</v>
      </c>
      <c r="E54" s="125">
        <v>65.540000000000006</v>
      </c>
      <c r="F54" s="125">
        <v>52.58</v>
      </c>
      <c r="G54" s="125">
        <v>31.92</v>
      </c>
      <c r="H54" s="125">
        <v>18</v>
      </c>
      <c r="I54" s="125">
        <v>18</v>
      </c>
      <c r="J54" s="125">
        <v>0</v>
      </c>
      <c r="K54" s="125">
        <v>0</v>
      </c>
      <c r="L54" s="125">
        <v>0</v>
      </c>
      <c r="M54" s="125">
        <v>2.66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3"/>
      <c r="Y54" s="123" t="s">
        <v>194</v>
      </c>
      <c r="Z54" s="123"/>
      <c r="AA54" s="124" t="s">
        <v>195</v>
      </c>
      <c r="AB54" s="123">
        <v>12.96</v>
      </c>
      <c r="AC54" s="125">
        <f>SUM(AC55:AC56)</f>
        <v>0</v>
      </c>
      <c r="AD54" s="125">
        <f t="shared" ref="AD54:BC54" si="11">SUM(AD55:AD56)</f>
        <v>0.1</v>
      </c>
      <c r="AE54" s="125">
        <f t="shared" si="11"/>
        <v>0</v>
      </c>
      <c r="AF54" s="125">
        <f t="shared" si="11"/>
        <v>0</v>
      </c>
      <c r="AG54" s="125">
        <f t="shared" si="11"/>
        <v>0.1</v>
      </c>
      <c r="AH54" s="125">
        <f t="shared" si="11"/>
        <v>0.12</v>
      </c>
      <c r="AI54" s="125">
        <f t="shared" si="11"/>
        <v>0.1</v>
      </c>
      <c r="AJ54" s="125">
        <f t="shared" si="11"/>
        <v>0</v>
      </c>
      <c r="AK54" s="125">
        <f t="shared" si="11"/>
        <v>0</v>
      </c>
      <c r="AL54" s="125">
        <f t="shared" si="11"/>
        <v>0.5</v>
      </c>
      <c r="AM54" s="125">
        <f t="shared" si="11"/>
        <v>0</v>
      </c>
      <c r="AN54" s="125">
        <f t="shared" si="11"/>
        <v>0.1</v>
      </c>
      <c r="AO54" s="125">
        <f t="shared" si="11"/>
        <v>0</v>
      </c>
      <c r="AP54" s="125">
        <f t="shared" si="11"/>
        <v>0</v>
      </c>
      <c r="AQ54" s="125">
        <f t="shared" si="11"/>
        <v>0</v>
      </c>
      <c r="AR54" s="125">
        <f t="shared" si="11"/>
        <v>3</v>
      </c>
      <c r="AS54" s="125">
        <f t="shared" si="11"/>
        <v>0</v>
      </c>
      <c r="AT54" s="125">
        <f t="shared" si="11"/>
        <v>0</v>
      </c>
      <c r="AU54" s="125">
        <f t="shared" si="11"/>
        <v>0</v>
      </c>
      <c r="AV54" s="125">
        <f t="shared" si="11"/>
        <v>0</v>
      </c>
      <c r="AW54" s="125">
        <f t="shared" si="11"/>
        <v>0</v>
      </c>
      <c r="AX54" s="125">
        <f t="shared" si="11"/>
        <v>3.5</v>
      </c>
      <c r="AY54" s="125">
        <f t="shared" si="11"/>
        <v>0</v>
      </c>
      <c r="AZ54" s="125">
        <f t="shared" si="11"/>
        <v>0</v>
      </c>
      <c r="BA54" s="125">
        <f t="shared" si="11"/>
        <v>5.44</v>
      </c>
      <c r="BB54" s="125">
        <f t="shared" si="11"/>
        <v>0</v>
      </c>
      <c r="BC54" s="125">
        <f t="shared" si="11"/>
        <v>0</v>
      </c>
      <c r="BD54" s="125">
        <v>0</v>
      </c>
      <c r="BE54" s="125">
        <v>0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</row>
    <row r="55" spans="1:69" s="115" customFormat="1" ht="17.25" customHeight="1">
      <c r="A55" s="123" t="s">
        <v>139</v>
      </c>
      <c r="B55" s="123" t="s">
        <v>196</v>
      </c>
      <c r="C55" s="123" t="s">
        <v>137</v>
      </c>
      <c r="D55" s="124" t="s">
        <v>141</v>
      </c>
      <c r="E55" s="125">
        <v>65.540000000000006</v>
      </c>
      <c r="F55" s="125">
        <v>52.58</v>
      </c>
      <c r="G55" s="125">
        <v>31.92</v>
      </c>
      <c r="H55" s="125">
        <v>18</v>
      </c>
      <c r="I55" s="125">
        <v>18</v>
      </c>
      <c r="J55" s="125">
        <v>0</v>
      </c>
      <c r="K55" s="125">
        <v>0</v>
      </c>
      <c r="L55" s="125">
        <v>0</v>
      </c>
      <c r="M55" s="125">
        <v>2.66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3" t="s">
        <v>139</v>
      </c>
      <c r="Y55" s="123" t="s">
        <v>196</v>
      </c>
      <c r="Z55" s="123" t="s">
        <v>137</v>
      </c>
      <c r="AA55" s="124" t="s">
        <v>141</v>
      </c>
      <c r="AB55" s="123">
        <v>12.96</v>
      </c>
      <c r="AC55" s="131">
        <v>0</v>
      </c>
      <c r="AD55" s="132">
        <v>0.1</v>
      </c>
      <c r="AE55" s="133">
        <v>0</v>
      </c>
      <c r="AF55" s="133">
        <v>0</v>
      </c>
      <c r="AG55" s="132">
        <v>0.1</v>
      </c>
      <c r="AH55" s="132">
        <v>0.12</v>
      </c>
      <c r="AI55" s="132">
        <v>0.1</v>
      </c>
      <c r="AJ55" s="132">
        <v>0</v>
      </c>
      <c r="AK55" s="132">
        <v>0</v>
      </c>
      <c r="AL55" s="132">
        <v>0.5</v>
      </c>
      <c r="AM55" s="133">
        <v>0</v>
      </c>
      <c r="AN55" s="132">
        <v>0.1</v>
      </c>
      <c r="AO55" s="132">
        <v>0</v>
      </c>
      <c r="AP55" s="132">
        <v>0</v>
      </c>
      <c r="AQ55" s="132">
        <v>0</v>
      </c>
      <c r="AR55" s="132">
        <v>3</v>
      </c>
      <c r="AS55" s="133">
        <v>0</v>
      </c>
      <c r="AT55" s="133">
        <v>0</v>
      </c>
      <c r="AU55" s="133">
        <v>0</v>
      </c>
      <c r="AV55" s="132">
        <v>0</v>
      </c>
      <c r="AW55" s="133">
        <v>0</v>
      </c>
      <c r="AX55" s="132">
        <v>3.5</v>
      </c>
      <c r="AY55" s="132">
        <v>0</v>
      </c>
      <c r="AZ55" s="132">
        <v>0</v>
      </c>
      <c r="BA55" s="132">
        <v>5.44</v>
      </c>
      <c r="BB55" s="132">
        <v>0</v>
      </c>
      <c r="BC55" s="132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</row>
    <row r="56" spans="1:69" s="115" customFormat="1" ht="17.25" customHeight="1">
      <c r="A56" s="123" t="s">
        <v>139</v>
      </c>
      <c r="B56" s="123" t="s">
        <v>196</v>
      </c>
      <c r="C56" s="123" t="s">
        <v>155</v>
      </c>
      <c r="D56" s="124" t="s">
        <v>197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3" t="s">
        <v>139</v>
      </c>
      <c r="Y56" s="123" t="s">
        <v>196</v>
      </c>
      <c r="Z56" s="123" t="s">
        <v>155</v>
      </c>
      <c r="AA56" s="124" t="s">
        <v>197</v>
      </c>
      <c r="AB56" s="123">
        <v>0</v>
      </c>
      <c r="AC56" s="125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</row>
    <row r="57" spans="1:69" s="115" customFormat="1" ht="17.25" customHeight="1">
      <c r="A57" s="123"/>
      <c r="B57" s="123" t="s">
        <v>198</v>
      </c>
      <c r="C57" s="123"/>
      <c r="D57" s="124" t="s">
        <v>199</v>
      </c>
      <c r="E57" s="125">
        <v>66.400000000000006</v>
      </c>
      <c r="F57" s="125">
        <v>53.16</v>
      </c>
      <c r="G57" s="125">
        <v>32.25</v>
      </c>
      <c r="H57" s="125">
        <v>13.5</v>
      </c>
      <c r="I57" s="125">
        <v>13.5</v>
      </c>
      <c r="J57" s="125">
        <v>0</v>
      </c>
      <c r="K57" s="125">
        <v>0</v>
      </c>
      <c r="L57" s="125">
        <v>0</v>
      </c>
      <c r="M57" s="125">
        <v>2.69</v>
      </c>
      <c r="N57" s="125">
        <v>0</v>
      </c>
      <c r="O57" s="125">
        <v>4.7300000000000004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3"/>
      <c r="Y57" s="123" t="s">
        <v>198</v>
      </c>
      <c r="Z57" s="123"/>
      <c r="AA57" s="124" t="s">
        <v>199</v>
      </c>
      <c r="AB57" s="123">
        <v>13.24</v>
      </c>
      <c r="AC57" s="125">
        <f>SUM(AC58:AC59)</f>
        <v>0</v>
      </c>
      <c r="AD57" s="125">
        <f t="shared" ref="AD57:BC57" si="12">SUM(AD58:AD59)</f>
        <v>0</v>
      </c>
      <c r="AE57" s="125">
        <f t="shared" si="12"/>
        <v>0</v>
      </c>
      <c r="AF57" s="125">
        <f t="shared" si="12"/>
        <v>0</v>
      </c>
      <c r="AG57" s="125">
        <f t="shared" si="12"/>
        <v>0</v>
      </c>
      <c r="AH57" s="125">
        <f t="shared" si="12"/>
        <v>0</v>
      </c>
      <c r="AI57" s="125">
        <f t="shared" si="12"/>
        <v>0</v>
      </c>
      <c r="AJ57" s="125">
        <f t="shared" si="12"/>
        <v>0</v>
      </c>
      <c r="AK57" s="125">
        <f t="shared" si="12"/>
        <v>0</v>
      </c>
      <c r="AL57" s="125">
        <f t="shared" si="12"/>
        <v>0</v>
      </c>
      <c r="AM57" s="125">
        <f t="shared" si="12"/>
        <v>0</v>
      </c>
      <c r="AN57" s="125">
        <f t="shared" si="12"/>
        <v>0</v>
      </c>
      <c r="AO57" s="125">
        <f t="shared" si="12"/>
        <v>0</v>
      </c>
      <c r="AP57" s="125">
        <f t="shared" si="12"/>
        <v>0</v>
      </c>
      <c r="AQ57" s="125">
        <f t="shared" si="12"/>
        <v>0</v>
      </c>
      <c r="AR57" s="125">
        <f t="shared" si="12"/>
        <v>2.9</v>
      </c>
      <c r="AS57" s="125">
        <f t="shared" si="12"/>
        <v>0</v>
      </c>
      <c r="AT57" s="125">
        <f t="shared" si="12"/>
        <v>0</v>
      </c>
      <c r="AU57" s="125">
        <f t="shared" si="12"/>
        <v>0</v>
      </c>
      <c r="AV57" s="125">
        <f t="shared" si="12"/>
        <v>0</v>
      </c>
      <c r="AW57" s="125">
        <f t="shared" si="12"/>
        <v>0</v>
      </c>
      <c r="AX57" s="125">
        <f t="shared" si="12"/>
        <v>6.38</v>
      </c>
      <c r="AY57" s="125">
        <f t="shared" si="12"/>
        <v>0</v>
      </c>
      <c r="AZ57" s="125">
        <f t="shared" si="12"/>
        <v>0</v>
      </c>
      <c r="BA57" s="125">
        <f t="shared" si="12"/>
        <v>3.96</v>
      </c>
      <c r="BB57" s="125">
        <f t="shared" si="12"/>
        <v>0</v>
      </c>
      <c r="BC57" s="125">
        <f t="shared" si="12"/>
        <v>0</v>
      </c>
      <c r="BD57" s="125">
        <v>0</v>
      </c>
      <c r="BE57" s="125">
        <v>0</v>
      </c>
      <c r="BF57" s="125">
        <v>0</v>
      </c>
      <c r="BG57" s="125">
        <v>0</v>
      </c>
      <c r="BH57" s="125">
        <v>0</v>
      </c>
      <c r="BI57" s="125">
        <v>0</v>
      </c>
      <c r="BJ57" s="125">
        <v>0</v>
      </c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P57" s="125">
        <v>0</v>
      </c>
      <c r="BQ57" s="125">
        <v>0</v>
      </c>
    </row>
    <row r="58" spans="1:69" s="115" customFormat="1" ht="17.25" customHeight="1">
      <c r="A58" s="123" t="s">
        <v>139</v>
      </c>
      <c r="B58" s="123" t="s">
        <v>200</v>
      </c>
      <c r="C58" s="123" t="s">
        <v>137</v>
      </c>
      <c r="D58" s="124" t="s">
        <v>141</v>
      </c>
      <c r="E58" s="125">
        <v>66.400000000000006</v>
      </c>
      <c r="F58" s="125">
        <v>53.16</v>
      </c>
      <c r="G58" s="125">
        <v>32.25</v>
      </c>
      <c r="H58" s="125">
        <v>13.5</v>
      </c>
      <c r="I58" s="125">
        <v>13.5</v>
      </c>
      <c r="J58" s="125">
        <v>0</v>
      </c>
      <c r="K58" s="125">
        <v>0</v>
      </c>
      <c r="L58" s="125">
        <v>0</v>
      </c>
      <c r="M58" s="125">
        <v>2.69</v>
      </c>
      <c r="N58" s="125">
        <v>0</v>
      </c>
      <c r="O58" s="125">
        <v>4.7300000000000004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3" t="s">
        <v>139</v>
      </c>
      <c r="Y58" s="123" t="s">
        <v>200</v>
      </c>
      <c r="Z58" s="123" t="s">
        <v>137</v>
      </c>
      <c r="AA58" s="124" t="s">
        <v>141</v>
      </c>
      <c r="AB58" s="123">
        <v>13.24</v>
      </c>
      <c r="AC58" s="131">
        <v>0</v>
      </c>
      <c r="AD58" s="132">
        <v>0</v>
      </c>
      <c r="AE58" s="133">
        <v>0</v>
      </c>
      <c r="AF58" s="133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3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2.9</v>
      </c>
      <c r="AS58" s="133">
        <v>0</v>
      </c>
      <c r="AT58" s="133">
        <v>0</v>
      </c>
      <c r="AU58" s="133">
        <v>0</v>
      </c>
      <c r="AV58" s="132">
        <v>0</v>
      </c>
      <c r="AW58" s="133">
        <v>0</v>
      </c>
      <c r="AX58" s="132">
        <v>6.38</v>
      </c>
      <c r="AY58" s="132">
        <v>0</v>
      </c>
      <c r="AZ58" s="132">
        <v>0</v>
      </c>
      <c r="BA58" s="132">
        <v>3.96</v>
      </c>
      <c r="BB58" s="132">
        <v>0</v>
      </c>
      <c r="BC58" s="132">
        <v>0</v>
      </c>
      <c r="BD58" s="125">
        <v>0</v>
      </c>
      <c r="BE58" s="125">
        <v>0</v>
      </c>
      <c r="BF58" s="125">
        <v>0</v>
      </c>
      <c r="BG58" s="125">
        <v>0</v>
      </c>
      <c r="BH58" s="125">
        <v>0</v>
      </c>
      <c r="BI58" s="125">
        <v>0</v>
      </c>
      <c r="BJ58" s="125">
        <v>0</v>
      </c>
      <c r="BK58" s="125">
        <v>0</v>
      </c>
      <c r="BL58" s="125">
        <v>0</v>
      </c>
      <c r="BM58" s="125">
        <v>0</v>
      </c>
      <c r="BN58" s="125">
        <v>0</v>
      </c>
      <c r="BO58" s="125">
        <v>0</v>
      </c>
      <c r="BP58" s="125">
        <v>0</v>
      </c>
      <c r="BQ58" s="125">
        <v>0</v>
      </c>
    </row>
    <row r="59" spans="1:69" s="115" customFormat="1" ht="17.25" customHeight="1">
      <c r="A59" s="123" t="s">
        <v>139</v>
      </c>
      <c r="B59" s="123" t="s">
        <v>200</v>
      </c>
      <c r="C59" s="123" t="s">
        <v>153</v>
      </c>
      <c r="D59" s="124" t="s">
        <v>201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3" t="s">
        <v>139</v>
      </c>
      <c r="Y59" s="123" t="s">
        <v>200</v>
      </c>
      <c r="Z59" s="123" t="s">
        <v>153</v>
      </c>
      <c r="AA59" s="124" t="s">
        <v>201</v>
      </c>
      <c r="AB59" s="123">
        <v>0</v>
      </c>
      <c r="AC59" s="125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5">
        <v>0</v>
      </c>
      <c r="BE59" s="125">
        <v>0</v>
      </c>
      <c r="BF59" s="125">
        <v>0</v>
      </c>
      <c r="BG59" s="125">
        <v>0</v>
      </c>
      <c r="BH59" s="125">
        <v>0</v>
      </c>
      <c r="BI59" s="125">
        <v>0</v>
      </c>
      <c r="BJ59" s="125">
        <v>0</v>
      </c>
      <c r="BK59" s="125">
        <v>0</v>
      </c>
      <c r="BL59" s="125">
        <v>0</v>
      </c>
      <c r="BM59" s="125">
        <v>0</v>
      </c>
      <c r="BN59" s="125">
        <v>0</v>
      </c>
      <c r="BO59" s="125">
        <v>0</v>
      </c>
      <c r="BP59" s="125">
        <v>0</v>
      </c>
      <c r="BQ59" s="125">
        <v>0</v>
      </c>
    </row>
    <row r="60" spans="1:69" s="115" customFormat="1" ht="17.25" customHeight="1">
      <c r="A60" s="123"/>
      <c r="B60" s="123" t="s">
        <v>202</v>
      </c>
      <c r="C60" s="123"/>
      <c r="D60" s="124" t="s">
        <v>203</v>
      </c>
      <c r="E60" s="125">
        <v>176.03</v>
      </c>
      <c r="F60" s="125">
        <v>136.38</v>
      </c>
      <c r="G60" s="125">
        <v>92.04</v>
      </c>
      <c r="H60" s="125">
        <v>22.5</v>
      </c>
      <c r="I60" s="125">
        <v>22.5</v>
      </c>
      <c r="J60" s="125">
        <v>0</v>
      </c>
      <c r="K60" s="125">
        <v>0</v>
      </c>
      <c r="L60" s="125">
        <v>0</v>
      </c>
      <c r="M60" s="125">
        <v>7.67</v>
      </c>
      <c r="N60" s="125">
        <v>0</v>
      </c>
      <c r="O60" s="125">
        <v>14.18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3"/>
      <c r="Y60" s="123" t="s">
        <v>202</v>
      </c>
      <c r="Z60" s="123"/>
      <c r="AA60" s="124" t="s">
        <v>203</v>
      </c>
      <c r="AB60" s="123">
        <v>30.36</v>
      </c>
      <c r="AC60" s="125">
        <f>SUM(AC61:AC62)</f>
        <v>2.67</v>
      </c>
      <c r="AD60" s="125">
        <f t="shared" ref="AD60:BC60" si="13">SUM(AD61:AD62)</f>
        <v>0.5</v>
      </c>
      <c r="AE60" s="125">
        <f t="shared" si="13"/>
        <v>0</v>
      </c>
      <c r="AF60" s="125">
        <f t="shared" si="13"/>
        <v>0</v>
      </c>
      <c r="AG60" s="125">
        <f t="shared" si="13"/>
        <v>0.1</v>
      </c>
      <c r="AH60" s="125">
        <f t="shared" si="13"/>
        <v>1.05</v>
      </c>
      <c r="AI60" s="125">
        <f t="shared" si="13"/>
        <v>0.17</v>
      </c>
      <c r="AJ60" s="125">
        <f t="shared" si="13"/>
        <v>0</v>
      </c>
      <c r="AK60" s="125">
        <f t="shared" si="13"/>
        <v>0</v>
      </c>
      <c r="AL60" s="125">
        <f t="shared" si="13"/>
        <v>2.5</v>
      </c>
      <c r="AM60" s="125">
        <f t="shared" si="13"/>
        <v>0</v>
      </c>
      <c r="AN60" s="125">
        <f t="shared" si="13"/>
        <v>0.1</v>
      </c>
      <c r="AO60" s="125">
        <f t="shared" si="13"/>
        <v>0</v>
      </c>
      <c r="AP60" s="125">
        <f t="shared" si="13"/>
        <v>0.3</v>
      </c>
      <c r="AQ60" s="125">
        <f t="shared" si="13"/>
        <v>0</v>
      </c>
      <c r="AR60" s="125">
        <f t="shared" si="13"/>
        <v>2</v>
      </c>
      <c r="AS60" s="125">
        <f t="shared" si="13"/>
        <v>0</v>
      </c>
      <c r="AT60" s="125">
        <f t="shared" si="13"/>
        <v>0</v>
      </c>
      <c r="AU60" s="125">
        <f t="shared" si="13"/>
        <v>0</v>
      </c>
      <c r="AV60" s="125">
        <f t="shared" si="13"/>
        <v>0</v>
      </c>
      <c r="AW60" s="125">
        <f t="shared" si="13"/>
        <v>0</v>
      </c>
      <c r="AX60" s="125">
        <f t="shared" si="13"/>
        <v>12</v>
      </c>
      <c r="AY60" s="125">
        <f t="shared" si="13"/>
        <v>0</v>
      </c>
      <c r="AZ60" s="125">
        <f t="shared" si="13"/>
        <v>2</v>
      </c>
      <c r="BA60" s="125">
        <f t="shared" si="13"/>
        <v>5.26</v>
      </c>
      <c r="BB60" s="125">
        <f t="shared" si="13"/>
        <v>0</v>
      </c>
      <c r="BC60" s="125">
        <f t="shared" si="13"/>
        <v>1.71</v>
      </c>
      <c r="BD60" s="125">
        <v>9.2899999999999991</v>
      </c>
      <c r="BE60" s="125">
        <v>3.13</v>
      </c>
      <c r="BF60" s="125">
        <v>3.13</v>
      </c>
      <c r="BG60" s="125">
        <v>0</v>
      </c>
      <c r="BH60" s="125">
        <v>0</v>
      </c>
      <c r="BI60" s="125">
        <v>0</v>
      </c>
      <c r="BJ60" s="125">
        <v>6.16</v>
      </c>
      <c r="BK60" s="125">
        <v>0</v>
      </c>
      <c r="BL60" s="125">
        <v>0</v>
      </c>
      <c r="BM60" s="125">
        <v>0</v>
      </c>
      <c r="BN60" s="125">
        <v>0</v>
      </c>
      <c r="BO60" s="125">
        <v>0</v>
      </c>
      <c r="BP60" s="125">
        <v>0</v>
      </c>
      <c r="BQ60" s="125">
        <v>0</v>
      </c>
    </row>
    <row r="61" spans="1:69" s="115" customFormat="1" ht="17.25" customHeight="1">
      <c r="A61" s="123" t="s">
        <v>139</v>
      </c>
      <c r="B61" s="123" t="s">
        <v>204</v>
      </c>
      <c r="C61" s="123" t="s">
        <v>137</v>
      </c>
      <c r="D61" s="124" t="s">
        <v>141</v>
      </c>
      <c r="E61" s="125">
        <v>176.03</v>
      </c>
      <c r="F61" s="125">
        <v>136.38</v>
      </c>
      <c r="G61" s="125">
        <v>92.04</v>
      </c>
      <c r="H61" s="125">
        <v>22.5</v>
      </c>
      <c r="I61" s="125">
        <v>22.5</v>
      </c>
      <c r="J61" s="125">
        <v>0</v>
      </c>
      <c r="K61" s="125">
        <v>0</v>
      </c>
      <c r="L61" s="125">
        <v>0</v>
      </c>
      <c r="M61" s="125">
        <v>7.67</v>
      </c>
      <c r="N61" s="125">
        <v>0</v>
      </c>
      <c r="O61" s="125">
        <v>14.18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3" t="s">
        <v>139</v>
      </c>
      <c r="Y61" s="123" t="s">
        <v>204</v>
      </c>
      <c r="Z61" s="123" t="s">
        <v>137</v>
      </c>
      <c r="AA61" s="124" t="s">
        <v>141</v>
      </c>
      <c r="AB61" s="123">
        <v>30.36</v>
      </c>
      <c r="AC61" s="131">
        <v>2.67</v>
      </c>
      <c r="AD61" s="132">
        <v>0.5</v>
      </c>
      <c r="AE61" s="133">
        <v>0</v>
      </c>
      <c r="AF61" s="133">
        <v>0</v>
      </c>
      <c r="AG61" s="132">
        <v>0.1</v>
      </c>
      <c r="AH61" s="132">
        <v>1.05</v>
      </c>
      <c r="AI61" s="132">
        <v>0.17</v>
      </c>
      <c r="AJ61" s="132">
        <v>0</v>
      </c>
      <c r="AK61" s="132">
        <v>0</v>
      </c>
      <c r="AL61" s="132">
        <v>2.5</v>
      </c>
      <c r="AM61" s="133">
        <v>0</v>
      </c>
      <c r="AN61" s="132">
        <v>0.1</v>
      </c>
      <c r="AO61" s="132">
        <v>0</v>
      </c>
      <c r="AP61" s="132">
        <v>0.3</v>
      </c>
      <c r="AQ61" s="132">
        <v>0</v>
      </c>
      <c r="AR61" s="132">
        <v>2</v>
      </c>
      <c r="AS61" s="133">
        <v>0</v>
      </c>
      <c r="AT61" s="133">
        <v>0</v>
      </c>
      <c r="AU61" s="133">
        <v>0</v>
      </c>
      <c r="AV61" s="132">
        <v>0</v>
      </c>
      <c r="AW61" s="133">
        <v>0</v>
      </c>
      <c r="AX61" s="132">
        <v>12</v>
      </c>
      <c r="AY61" s="132">
        <v>0</v>
      </c>
      <c r="AZ61" s="132">
        <v>2</v>
      </c>
      <c r="BA61" s="132">
        <v>5.26</v>
      </c>
      <c r="BB61" s="132">
        <v>0</v>
      </c>
      <c r="BC61" s="132">
        <v>1.71</v>
      </c>
      <c r="BD61" s="125">
        <v>9.2899999999999991</v>
      </c>
      <c r="BE61" s="125">
        <v>3.13</v>
      </c>
      <c r="BF61" s="125">
        <v>3.13</v>
      </c>
      <c r="BG61" s="125">
        <v>0</v>
      </c>
      <c r="BH61" s="125">
        <v>0</v>
      </c>
      <c r="BI61" s="125">
        <v>0</v>
      </c>
      <c r="BJ61" s="125">
        <v>6.16</v>
      </c>
      <c r="BK61" s="125">
        <v>0</v>
      </c>
      <c r="BL61" s="125">
        <v>0</v>
      </c>
      <c r="BM61" s="125">
        <v>0</v>
      </c>
      <c r="BN61" s="125">
        <v>0</v>
      </c>
      <c r="BO61" s="125">
        <v>0</v>
      </c>
      <c r="BP61" s="125">
        <v>0</v>
      </c>
      <c r="BQ61" s="125">
        <v>0</v>
      </c>
    </row>
    <row r="62" spans="1:69" s="115" customFormat="1" ht="17.25" customHeight="1">
      <c r="A62" s="123" t="s">
        <v>139</v>
      </c>
      <c r="B62" s="123" t="s">
        <v>204</v>
      </c>
      <c r="C62" s="123" t="s">
        <v>144</v>
      </c>
      <c r="D62" s="124" t="s">
        <v>147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3" t="s">
        <v>139</v>
      </c>
      <c r="Y62" s="123" t="s">
        <v>204</v>
      </c>
      <c r="Z62" s="123" t="s">
        <v>144</v>
      </c>
      <c r="AA62" s="124" t="s">
        <v>147</v>
      </c>
      <c r="AB62" s="123">
        <v>0</v>
      </c>
      <c r="AC62" s="125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5">
        <v>0</v>
      </c>
      <c r="BE62" s="125">
        <v>0</v>
      </c>
      <c r="BF62" s="125">
        <v>0</v>
      </c>
      <c r="BG62" s="125">
        <v>0</v>
      </c>
      <c r="BH62" s="125">
        <v>0</v>
      </c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0</v>
      </c>
      <c r="BQ62" s="125">
        <v>0</v>
      </c>
    </row>
    <row r="63" spans="1:69" s="115" customFormat="1" ht="17.25" customHeight="1">
      <c r="A63" s="123"/>
      <c r="B63" s="123" t="s">
        <v>205</v>
      </c>
      <c r="C63" s="123"/>
      <c r="D63" s="124" t="s">
        <v>206</v>
      </c>
      <c r="E63" s="125">
        <v>633.36</v>
      </c>
      <c r="F63" s="125">
        <v>481.56</v>
      </c>
      <c r="G63" s="125">
        <v>274.12</v>
      </c>
      <c r="H63" s="125">
        <v>171.54</v>
      </c>
      <c r="I63" s="125">
        <v>148.5</v>
      </c>
      <c r="J63" s="125">
        <v>0</v>
      </c>
      <c r="K63" s="125">
        <v>0</v>
      </c>
      <c r="L63" s="125">
        <v>23.04</v>
      </c>
      <c r="M63" s="125">
        <v>22.84</v>
      </c>
      <c r="N63" s="125">
        <v>0</v>
      </c>
      <c r="O63" s="125">
        <v>11.25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1.8</v>
      </c>
      <c r="X63" s="123"/>
      <c r="Y63" s="123" t="s">
        <v>205</v>
      </c>
      <c r="Z63" s="123"/>
      <c r="AA63" s="124" t="s">
        <v>206</v>
      </c>
      <c r="AB63" s="123">
        <v>134.5</v>
      </c>
      <c r="AC63" s="125">
        <f>SUM(AC64:AC68)</f>
        <v>14.2</v>
      </c>
      <c r="AD63" s="125">
        <f t="shared" ref="AD63:BC63" si="14">SUM(AD64:AD68)</f>
        <v>2.34</v>
      </c>
      <c r="AE63" s="125">
        <f t="shared" si="14"/>
        <v>0</v>
      </c>
      <c r="AF63" s="125">
        <f t="shared" si="14"/>
        <v>0</v>
      </c>
      <c r="AG63" s="125">
        <f t="shared" si="14"/>
        <v>0.5</v>
      </c>
      <c r="AH63" s="125">
        <f t="shared" si="14"/>
        <v>3.4</v>
      </c>
      <c r="AI63" s="125">
        <f t="shared" si="14"/>
        <v>3.3</v>
      </c>
      <c r="AJ63" s="125">
        <f t="shared" si="14"/>
        <v>0</v>
      </c>
      <c r="AK63" s="125">
        <f t="shared" si="14"/>
        <v>0</v>
      </c>
      <c r="AL63" s="125">
        <f t="shared" si="14"/>
        <v>10</v>
      </c>
      <c r="AM63" s="125">
        <f t="shared" si="14"/>
        <v>0</v>
      </c>
      <c r="AN63" s="125">
        <f t="shared" si="14"/>
        <v>1</v>
      </c>
      <c r="AO63" s="125">
        <f t="shared" si="14"/>
        <v>0</v>
      </c>
      <c r="AP63" s="125">
        <f t="shared" si="14"/>
        <v>5.2</v>
      </c>
      <c r="AQ63" s="125">
        <f t="shared" si="14"/>
        <v>2.38</v>
      </c>
      <c r="AR63" s="125">
        <f t="shared" si="14"/>
        <v>21</v>
      </c>
      <c r="AS63" s="125">
        <f t="shared" si="14"/>
        <v>0</v>
      </c>
      <c r="AT63" s="125">
        <f t="shared" si="14"/>
        <v>1.6</v>
      </c>
      <c r="AU63" s="125">
        <f t="shared" si="14"/>
        <v>0</v>
      </c>
      <c r="AV63" s="125">
        <f t="shared" si="14"/>
        <v>1.2</v>
      </c>
      <c r="AW63" s="125">
        <f t="shared" si="14"/>
        <v>0</v>
      </c>
      <c r="AX63" s="125">
        <f t="shared" si="14"/>
        <v>13.6</v>
      </c>
      <c r="AY63" s="125">
        <f t="shared" si="14"/>
        <v>0</v>
      </c>
      <c r="AZ63" s="125">
        <f t="shared" si="14"/>
        <v>6</v>
      </c>
      <c r="BA63" s="125">
        <f t="shared" si="14"/>
        <v>44.08</v>
      </c>
      <c r="BB63" s="125">
        <f t="shared" si="14"/>
        <v>0</v>
      </c>
      <c r="BC63" s="125">
        <f t="shared" si="14"/>
        <v>4.7</v>
      </c>
      <c r="BD63" s="125">
        <v>17.309999999999999</v>
      </c>
      <c r="BE63" s="125">
        <v>0</v>
      </c>
      <c r="BF63" s="125">
        <v>0</v>
      </c>
      <c r="BG63" s="125">
        <v>0</v>
      </c>
      <c r="BH63" s="125">
        <v>0</v>
      </c>
      <c r="BI63" s="125">
        <v>0</v>
      </c>
      <c r="BJ63" s="125">
        <v>17.309999999999999</v>
      </c>
      <c r="BK63" s="125">
        <v>0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</row>
    <row r="64" spans="1:69" s="115" customFormat="1" ht="17.25" customHeight="1">
      <c r="A64" s="123" t="s">
        <v>139</v>
      </c>
      <c r="B64" s="123" t="s">
        <v>207</v>
      </c>
      <c r="C64" s="123" t="s">
        <v>137</v>
      </c>
      <c r="D64" s="124" t="s">
        <v>141</v>
      </c>
      <c r="E64" s="125">
        <v>605.76</v>
      </c>
      <c r="F64" s="125">
        <v>457.96</v>
      </c>
      <c r="G64" s="125">
        <v>262.72000000000003</v>
      </c>
      <c r="H64" s="125">
        <v>171.54</v>
      </c>
      <c r="I64" s="125">
        <v>148.5</v>
      </c>
      <c r="J64" s="125">
        <v>0</v>
      </c>
      <c r="K64" s="125">
        <v>0</v>
      </c>
      <c r="L64" s="125">
        <v>23.04</v>
      </c>
      <c r="M64" s="125">
        <v>21.89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1.8</v>
      </c>
      <c r="X64" s="123" t="s">
        <v>139</v>
      </c>
      <c r="Y64" s="123" t="s">
        <v>207</v>
      </c>
      <c r="Z64" s="123" t="s">
        <v>137</v>
      </c>
      <c r="AA64" s="124" t="s">
        <v>141</v>
      </c>
      <c r="AB64" s="123">
        <v>130.5</v>
      </c>
      <c r="AC64" s="131">
        <v>13.3</v>
      </c>
      <c r="AD64" s="132">
        <v>2.34</v>
      </c>
      <c r="AE64" s="133">
        <v>0</v>
      </c>
      <c r="AF64" s="133">
        <v>0</v>
      </c>
      <c r="AG64" s="132">
        <v>0.5</v>
      </c>
      <c r="AH64" s="132">
        <v>3.1</v>
      </c>
      <c r="AI64" s="132">
        <v>3.3</v>
      </c>
      <c r="AJ64" s="132">
        <v>0</v>
      </c>
      <c r="AK64" s="132">
        <v>0</v>
      </c>
      <c r="AL64" s="132">
        <v>10</v>
      </c>
      <c r="AM64" s="133">
        <v>0</v>
      </c>
      <c r="AN64" s="132">
        <v>1</v>
      </c>
      <c r="AO64" s="132">
        <v>0</v>
      </c>
      <c r="AP64" s="132">
        <v>5.2</v>
      </c>
      <c r="AQ64" s="132">
        <v>2.38</v>
      </c>
      <c r="AR64" s="132">
        <v>21</v>
      </c>
      <c r="AS64" s="133">
        <v>0</v>
      </c>
      <c r="AT64" s="133">
        <v>0</v>
      </c>
      <c r="AU64" s="133">
        <v>0</v>
      </c>
      <c r="AV64" s="132">
        <v>1.2</v>
      </c>
      <c r="AW64" s="133">
        <v>0</v>
      </c>
      <c r="AX64" s="132">
        <v>12.4</v>
      </c>
      <c r="AY64" s="132">
        <v>0</v>
      </c>
      <c r="AZ64" s="132">
        <v>6</v>
      </c>
      <c r="BA64" s="132">
        <v>44.08</v>
      </c>
      <c r="BB64" s="132">
        <v>0</v>
      </c>
      <c r="BC64" s="132">
        <v>4.7</v>
      </c>
      <c r="BD64" s="125">
        <v>17.309999999999999</v>
      </c>
      <c r="BE64" s="125">
        <v>0</v>
      </c>
      <c r="BF64" s="125">
        <v>0</v>
      </c>
      <c r="BG64" s="125">
        <v>0</v>
      </c>
      <c r="BH64" s="125">
        <v>0</v>
      </c>
      <c r="BI64" s="125">
        <v>0</v>
      </c>
      <c r="BJ64" s="125">
        <v>17.309999999999999</v>
      </c>
      <c r="BK64" s="125">
        <v>0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</row>
    <row r="65" spans="1:69" s="115" customFormat="1" ht="17.25" customHeight="1">
      <c r="A65" s="123" t="s">
        <v>139</v>
      </c>
      <c r="B65" s="123" t="s">
        <v>207</v>
      </c>
      <c r="C65" s="123" t="s">
        <v>144</v>
      </c>
      <c r="D65" s="124" t="s">
        <v>147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3" t="s">
        <v>139</v>
      </c>
      <c r="Y65" s="123" t="s">
        <v>207</v>
      </c>
      <c r="Z65" s="123" t="s">
        <v>144</v>
      </c>
      <c r="AA65" s="124" t="s">
        <v>147</v>
      </c>
      <c r="AB65" s="123">
        <v>0</v>
      </c>
      <c r="AC65" s="125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</row>
    <row r="66" spans="1:69" s="115" customFormat="1" ht="17.25" customHeight="1">
      <c r="A66" s="123" t="s">
        <v>139</v>
      </c>
      <c r="B66" s="123" t="s">
        <v>207</v>
      </c>
      <c r="C66" s="123" t="s">
        <v>148</v>
      </c>
      <c r="D66" s="124" t="s">
        <v>208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3" t="s">
        <v>139</v>
      </c>
      <c r="Y66" s="123" t="s">
        <v>207</v>
      </c>
      <c r="Z66" s="123" t="s">
        <v>148</v>
      </c>
      <c r="AA66" s="124" t="s">
        <v>208</v>
      </c>
      <c r="AB66" s="123">
        <v>0</v>
      </c>
      <c r="AC66" s="125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5">
        <v>0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</row>
    <row r="67" spans="1:69" s="115" customFormat="1" ht="17.25" customHeight="1">
      <c r="A67" s="123" t="s">
        <v>139</v>
      </c>
      <c r="B67" s="123" t="s">
        <v>207</v>
      </c>
      <c r="C67" s="123" t="s">
        <v>142</v>
      </c>
      <c r="D67" s="124" t="s">
        <v>143</v>
      </c>
      <c r="E67" s="125">
        <v>27.6</v>
      </c>
      <c r="F67" s="125">
        <v>23.6</v>
      </c>
      <c r="G67" s="125">
        <v>11.4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0.95</v>
      </c>
      <c r="N67" s="125">
        <v>0</v>
      </c>
      <c r="O67" s="125">
        <v>11.25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3" t="s">
        <v>139</v>
      </c>
      <c r="Y67" s="123" t="s">
        <v>207</v>
      </c>
      <c r="Z67" s="123" t="s">
        <v>142</v>
      </c>
      <c r="AA67" s="124" t="s">
        <v>143</v>
      </c>
      <c r="AB67" s="123">
        <v>4</v>
      </c>
      <c r="AC67" s="131">
        <v>0.9</v>
      </c>
      <c r="AD67" s="132">
        <v>0</v>
      </c>
      <c r="AE67" s="133">
        <v>0</v>
      </c>
      <c r="AF67" s="133">
        <v>0</v>
      </c>
      <c r="AG67" s="132">
        <v>0</v>
      </c>
      <c r="AH67" s="132">
        <v>0.3</v>
      </c>
      <c r="AI67" s="132">
        <v>0</v>
      </c>
      <c r="AJ67" s="132">
        <v>0</v>
      </c>
      <c r="AK67" s="132">
        <v>0</v>
      </c>
      <c r="AL67" s="132">
        <v>0</v>
      </c>
      <c r="AM67" s="133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3">
        <v>0</v>
      </c>
      <c r="AT67" s="133">
        <v>1.6</v>
      </c>
      <c r="AU67" s="133">
        <v>0</v>
      </c>
      <c r="AV67" s="132">
        <v>0</v>
      </c>
      <c r="AW67" s="133">
        <v>0</v>
      </c>
      <c r="AX67" s="132">
        <v>1.2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25">
        <v>0</v>
      </c>
      <c r="BE67" s="125">
        <v>0</v>
      </c>
      <c r="BF67" s="125">
        <v>0</v>
      </c>
      <c r="BG67" s="125">
        <v>0</v>
      </c>
      <c r="BH67" s="125">
        <v>0</v>
      </c>
      <c r="BI67" s="125">
        <v>0</v>
      </c>
      <c r="BJ67" s="125">
        <v>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</row>
    <row r="68" spans="1:69" s="115" customFormat="1" ht="17.25" customHeight="1">
      <c r="A68" s="123" t="s">
        <v>139</v>
      </c>
      <c r="B68" s="123" t="s">
        <v>207</v>
      </c>
      <c r="C68" s="123" t="s">
        <v>153</v>
      </c>
      <c r="D68" s="124" t="s">
        <v>209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3" t="s">
        <v>139</v>
      </c>
      <c r="Y68" s="123" t="s">
        <v>207</v>
      </c>
      <c r="Z68" s="123" t="s">
        <v>153</v>
      </c>
      <c r="AA68" s="124" t="s">
        <v>209</v>
      </c>
      <c r="AB68" s="123">
        <v>0</v>
      </c>
      <c r="AC68" s="125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</row>
    <row r="69" spans="1:69" s="115" customFormat="1" ht="17.25" customHeight="1">
      <c r="A69" s="123"/>
      <c r="B69" s="123" t="s">
        <v>210</v>
      </c>
      <c r="C69" s="123"/>
      <c r="D69" s="124" t="s">
        <v>211</v>
      </c>
      <c r="E69" s="125">
        <v>491.32</v>
      </c>
      <c r="F69" s="125">
        <v>261.52</v>
      </c>
      <c r="G69" s="125">
        <v>156.87</v>
      </c>
      <c r="H69" s="125">
        <v>90</v>
      </c>
      <c r="I69" s="125">
        <v>90</v>
      </c>
      <c r="J69" s="125">
        <v>0</v>
      </c>
      <c r="K69" s="125">
        <v>0</v>
      </c>
      <c r="L69" s="125">
        <v>0</v>
      </c>
      <c r="M69" s="125">
        <v>13.07</v>
      </c>
      <c r="N69" s="125">
        <v>0</v>
      </c>
      <c r="O69" s="125">
        <v>1.58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3"/>
      <c r="Y69" s="123" t="s">
        <v>210</v>
      </c>
      <c r="Z69" s="123"/>
      <c r="AA69" s="124" t="s">
        <v>211</v>
      </c>
      <c r="AB69" s="123">
        <v>69.12</v>
      </c>
      <c r="AC69" s="125">
        <f>SUM(AC70:AC73)</f>
        <v>8</v>
      </c>
      <c r="AD69" s="125">
        <f t="shared" ref="AD69:BC69" si="15">SUM(AD70:AD73)</f>
        <v>2</v>
      </c>
      <c r="AE69" s="125">
        <f t="shared" si="15"/>
        <v>0</v>
      </c>
      <c r="AF69" s="125">
        <f t="shared" si="15"/>
        <v>0</v>
      </c>
      <c r="AG69" s="125">
        <f t="shared" si="15"/>
        <v>0.5</v>
      </c>
      <c r="AH69" s="125">
        <f t="shared" si="15"/>
        <v>4.5999999999999996</v>
      </c>
      <c r="AI69" s="125">
        <f t="shared" si="15"/>
        <v>0.8</v>
      </c>
      <c r="AJ69" s="125">
        <f t="shared" si="15"/>
        <v>0</v>
      </c>
      <c r="AK69" s="125">
        <f t="shared" si="15"/>
        <v>0</v>
      </c>
      <c r="AL69" s="125">
        <f t="shared" si="15"/>
        <v>8.7200000000000006</v>
      </c>
      <c r="AM69" s="125">
        <f t="shared" si="15"/>
        <v>0</v>
      </c>
      <c r="AN69" s="125">
        <f t="shared" si="15"/>
        <v>0.36</v>
      </c>
      <c r="AO69" s="125">
        <f t="shared" si="15"/>
        <v>0</v>
      </c>
      <c r="AP69" s="125">
        <f t="shared" si="15"/>
        <v>0</v>
      </c>
      <c r="AQ69" s="125">
        <f t="shared" si="15"/>
        <v>0</v>
      </c>
      <c r="AR69" s="125">
        <f t="shared" si="15"/>
        <v>9.6</v>
      </c>
      <c r="AS69" s="125">
        <f t="shared" si="15"/>
        <v>0</v>
      </c>
      <c r="AT69" s="125">
        <f t="shared" si="15"/>
        <v>0</v>
      </c>
      <c r="AU69" s="125">
        <f t="shared" si="15"/>
        <v>0</v>
      </c>
      <c r="AV69" s="125">
        <f t="shared" si="15"/>
        <v>0</v>
      </c>
      <c r="AW69" s="125">
        <f t="shared" si="15"/>
        <v>0</v>
      </c>
      <c r="AX69" s="125">
        <f t="shared" si="15"/>
        <v>5.64</v>
      </c>
      <c r="AY69" s="125">
        <f t="shared" si="15"/>
        <v>0</v>
      </c>
      <c r="AZ69" s="125">
        <f t="shared" si="15"/>
        <v>0</v>
      </c>
      <c r="BA69" s="125">
        <f t="shared" si="15"/>
        <v>26.4</v>
      </c>
      <c r="BB69" s="125">
        <f t="shared" si="15"/>
        <v>0</v>
      </c>
      <c r="BC69" s="125">
        <f t="shared" si="15"/>
        <v>2.5</v>
      </c>
      <c r="BD69" s="125">
        <v>160.68</v>
      </c>
      <c r="BE69" s="125">
        <v>160</v>
      </c>
      <c r="BF69" s="125">
        <v>160</v>
      </c>
      <c r="BG69" s="125">
        <v>0</v>
      </c>
      <c r="BH69" s="125">
        <v>0</v>
      </c>
      <c r="BI69" s="125">
        <v>0</v>
      </c>
      <c r="BJ69" s="125">
        <v>0.68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</row>
    <row r="70" spans="1:69" s="115" customFormat="1" ht="17.25" customHeight="1">
      <c r="A70" s="123" t="s">
        <v>139</v>
      </c>
      <c r="B70" s="123" t="s">
        <v>212</v>
      </c>
      <c r="C70" s="123" t="s">
        <v>137</v>
      </c>
      <c r="D70" s="124" t="s">
        <v>141</v>
      </c>
      <c r="E70" s="125">
        <v>491.32</v>
      </c>
      <c r="F70" s="125">
        <v>261.52</v>
      </c>
      <c r="G70" s="125">
        <v>156.87</v>
      </c>
      <c r="H70" s="125">
        <v>90</v>
      </c>
      <c r="I70" s="125">
        <v>90</v>
      </c>
      <c r="J70" s="125">
        <v>0</v>
      </c>
      <c r="K70" s="125">
        <v>0</v>
      </c>
      <c r="L70" s="125">
        <v>0</v>
      </c>
      <c r="M70" s="125">
        <v>13.07</v>
      </c>
      <c r="N70" s="125">
        <v>0</v>
      </c>
      <c r="O70" s="125">
        <v>1.58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3" t="s">
        <v>139</v>
      </c>
      <c r="Y70" s="123" t="s">
        <v>212</v>
      </c>
      <c r="Z70" s="123" t="s">
        <v>137</v>
      </c>
      <c r="AA70" s="124" t="s">
        <v>141</v>
      </c>
      <c r="AB70" s="123">
        <v>69.12</v>
      </c>
      <c r="AC70" s="131">
        <v>8</v>
      </c>
      <c r="AD70" s="132">
        <v>2</v>
      </c>
      <c r="AE70" s="133">
        <v>0</v>
      </c>
      <c r="AF70" s="133">
        <v>0</v>
      </c>
      <c r="AG70" s="132">
        <v>0.5</v>
      </c>
      <c r="AH70" s="132">
        <v>4.5999999999999996</v>
      </c>
      <c r="AI70" s="132">
        <v>0.8</v>
      </c>
      <c r="AJ70" s="132">
        <v>0</v>
      </c>
      <c r="AK70" s="132">
        <v>0</v>
      </c>
      <c r="AL70" s="132">
        <v>8.7200000000000006</v>
      </c>
      <c r="AM70" s="133">
        <v>0</v>
      </c>
      <c r="AN70" s="132">
        <v>0.36</v>
      </c>
      <c r="AO70" s="132">
        <v>0</v>
      </c>
      <c r="AP70" s="132">
        <v>0</v>
      </c>
      <c r="AQ70" s="132">
        <v>0</v>
      </c>
      <c r="AR70" s="132">
        <v>9.6</v>
      </c>
      <c r="AS70" s="133">
        <v>0</v>
      </c>
      <c r="AT70" s="133">
        <v>0</v>
      </c>
      <c r="AU70" s="133">
        <v>0</v>
      </c>
      <c r="AV70" s="132">
        <v>0</v>
      </c>
      <c r="AW70" s="133">
        <v>0</v>
      </c>
      <c r="AX70" s="132">
        <v>5.64</v>
      </c>
      <c r="AY70" s="132">
        <v>0</v>
      </c>
      <c r="AZ70" s="132">
        <v>0</v>
      </c>
      <c r="BA70" s="132">
        <v>26.4</v>
      </c>
      <c r="BB70" s="132">
        <v>0</v>
      </c>
      <c r="BC70" s="132">
        <v>2.5</v>
      </c>
      <c r="BD70" s="125">
        <v>160.68</v>
      </c>
      <c r="BE70" s="125">
        <v>160</v>
      </c>
      <c r="BF70" s="125">
        <v>160</v>
      </c>
      <c r="BG70" s="125">
        <v>0</v>
      </c>
      <c r="BH70" s="125">
        <v>0</v>
      </c>
      <c r="BI70" s="125">
        <v>0</v>
      </c>
      <c r="BJ70" s="125">
        <v>0.68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</row>
    <row r="71" spans="1:69" s="115" customFormat="1" ht="17.25" customHeight="1">
      <c r="A71" s="123" t="s">
        <v>139</v>
      </c>
      <c r="B71" s="123" t="s">
        <v>212</v>
      </c>
      <c r="C71" s="123" t="s">
        <v>144</v>
      </c>
      <c r="D71" s="124" t="s">
        <v>147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3" t="s">
        <v>139</v>
      </c>
      <c r="Y71" s="123" t="s">
        <v>212</v>
      </c>
      <c r="Z71" s="123" t="s">
        <v>144</v>
      </c>
      <c r="AA71" s="124" t="s">
        <v>147</v>
      </c>
      <c r="AB71" s="123">
        <v>0</v>
      </c>
      <c r="AC71" s="125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5">
        <v>0</v>
      </c>
      <c r="BE71" s="125">
        <v>0</v>
      </c>
      <c r="BF71" s="125">
        <v>0</v>
      </c>
      <c r="BG71" s="125">
        <v>0</v>
      </c>
      <c r="BH71" s="125">
        <v>0</v>
      </c>
      <c r="BI71" s="125">
        <v>0</v>
      </c>
      <c r="BJ71" s="125">
        <v>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</row>
    <row r="72" spans="1:69" s="115" customFormat="1" ht="17.25" customHeight="1">
      <c r="A72" s="123" t="s">
        <v>139</v>
      </c>
      <c r="B72" s="123" t="s">
        <v>212</v>
      </c>
      <c r="C72" s="123" t="s">
        <v>155</v>
      </c>
      <c r="D72" s="124" t="s">
        <v>213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3" t="s">
        <v>139</v>
      </c>
      <c r="Y72" s="123" t="s">
        <v>212</v>
      </c>
      <c r="Z72" s="123" t="s">
        <v>155</v>
      </c>
      <c r="AA72" s="124" t="s">
        <v>213</v>
      </c>
      <c r="AB72" s="123">
        <v>0</v>
      </c>
      <c r="AC72" s="125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5">
        <v>0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5">
        <v>0</v>
      </c>
      <c r="BL72" s="125">
        <v>0</v>
      </c>
      <c r="BM72" s="125">
        <v>0</v>
      </c>
      <c r="BN72" s="125">
        <v>0</v>
      </c>
      <c r="BO72" s="125">
        <v>0</v>
      </c>
      <c r="BP72" s="125">
        <v>0</v>
      </c>
      <c r="BQ72" s="125">
        <v>0</v>
      </c>
    </row>
    <row r="73" spans="1:69" s="115" customFormat="1" ht="17.25" customHeight="1">
      <c r="A73" s="123" t="s">
        <v>139</v>
      </c>
      <c r="B73" s="123" t="s">
        <v>212</v>
      </c>
      <c r="C73" s="123" t="s">
        <v>153</v>
      </c>
      <c r="D73" s="124" t="s">
        <v>214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3" t="s">
        <v>139</v>
      </c>
      <c r="Y73" s="123" t="s">
        <v>212</v>
      </c>
      <c r="Z73" s="123" t="s">
        <v>153</v>
      </c>
      <c r="AA73" s="124" t="s">
        <v>214</v>
      </c>
      <c r="AB73" s="123">
        <v>0</v>
      </c>
      <c r="AC73" s="125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5">
        <v>0</v>
      </c>
      <c r="BE73" s="125">
        <v>0</v>
      </c>
      <c r="BF73" s="125">
        <v>0</v>
      </c>
      <c r="BG73" s="125">
        <v>0</v>
      </c>
      <c r="BH73" s="125">
        <v>0</v>
      </c>
      <c r="BI73" s="125">
        <v>0</v>
      </c>
      <c r="BJ73" s="125">
        <v>0</v>
      </c>
      <c r="BK73" s="125">
        <v>0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</row>
    <row r="74" spans="1:69" s="115" customFormat="1" ht="17.25" customHeight="1">
      <c r="A74" s="123"/>
      <c r="B74" s="123" t="s">
        <v>215</v>
      </c>
      <c r="C74" s="123"/>
      <c r="D74" s="124" t="s">
        <v>216</v>
      </c>
      <c r="E74" s="125">
        <v>248.97</v>
      </c>
      <c r="F74" s="125">
        <v>205.17</v>
      </c>
      <c r="G74" s="125">
        <v>120.85</v>
      </c>
      <c r="H74" s="125">
        <v>42.75</v>
      </c>
      <c r="I74" s="125">
        <v>42.75</v>
      </c>
      <c r="J74" s="125">
        <v>0</v>
      </c>
      <c r="K74" s="125">
        <v>0</v>
      </c>
      <c r="L74" s="125">
        <v>0</v>
      </c>
      <c r="M74" s="125">
        <v>10.07</v>
      </c>
      <c r="N74" s="125">
        <v>0</v>
      </c>
      <c r="O74" s="125">
        <v>31.5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3"/>
      <c r="Y74" s="123" t="s">
        <v>215</v>
      </c>
      <c r="Z74" s="123"/>
      <c r="AA74" s="124" t="s">
        <v>216</v>
      </c>
      <c r="AB74" s="123">
        <v>43.8</v>
      </c>
      <c r="AC74" s="125">
        <f>SUM(AC75:AC76)</f>
        <v>5</v>
      </c>
      <c r="AD74" s="125">
        <f t="shared" ref="AD74:BC74" si="16">SUM(AD75:AD76)</f>
        <v>0</v>
      </c>
      <c r="AE74" s="125">
        <f t="shared" si="16"/>
        <v>0</v>
      </c>
      <c r="AF74" s="125">
        <f t="shared" si="16"/>
        <v>0</v>
      </c>
      <c r="AG74" s="125">
        <f t="shared" si="16"/>
        <v>0</v>
      </c>
      <c r="AH74" s="125">
        <f t="shared" si="16"/>
        <v>1.5</v>
      </c>
      <c r="AI74" s="125">
        <f t="shared" si="16"/>
        <v>0.5</v>
      </c>
      <c r="AJ74" s="125">
        <f t="shared" si="16"/>
        <v>0</v>
      </c>
      <c r="AK74" s="125">
        <f t="shared" si="16"/>
        <v>0</v>
      </c>
      <c r="AL74" s="125">
        <f t="shared" si="16"/>
        <v>5</v>
      </c>
      <c r="AM74" s="125">
        <f t="shared" si="16"/>
        <v>0</v>
      </c>
      <c r="AN74" s="125">
        <f t="shared" si="16"/>
        <v>0.5</v>
      </c>
      <c r="AO74" s="125">
        <f t="shared" si="16"/>
        <v>0</v>
      </c>
      <c r="AP74" s="125">
        <f t="shared" si="16"/>
        <v>1</v>
      </c>
      <c r="AQ74" s="125">
        <f t="shared" si="16"/>
        <v>1.64</v>
      </c>
      <c r="AR74" s="125">
        <f t="shared" si="16"/>
        <v>5.5</v>
      </c>
      <c r="AS74" s="125">
        <f t="shared" si="16"/>
        <v>0</v>
      </c>
      <c r="AT74" s="125">
        <f t="shared" si="16"/>
        <v>0</v>
      </c>
      <c r="AU74" s="125">
        <f t="shared" si="16"/>
        <v>0</v>
      </c>
      <c r="AV74" s="125">
        <f t="shared" si="16"/>
        <v>0.5</v>
      </c>
      <c r="AW74" s="125">
        <f t="shared" si="16"/>
        <v>0</v>
      </c>
      <c r="AX74" s="125">
        <f t="shared" si="16"/>
        <v>7</v>
      </c>
      <c r="AY74" s="125">
        <f t="shared" si="16"/>
        <v>0.5</v>
      </c>
      <c r="AZ74" s="125">
        <f t="shared" si="16"/>
        <v>2</v>
      </c>
      <c r="BA74" s="125">
        <f t="shared" si="16"/>
        <v>12.88</v>
      </c>
      <c r="BB74" s="125">
        <f t="shared" si="16"/>
        <v>0</v>
      </c>
      <c r="BC74" s="125">
        <f t="shared" si="16"/>
        <v>0.28000000000000003</v>
      </c>
      <c r="BD74" s="125">
        <v>0</v>
      </c>
      <c r="BE74" s="125">
        <v>0</v>
      </c>
      <c r="BF74" s="125">
        <v>0</v>
      </c>
      <c r="BG74" s="125">
        <v>0</v>
      </c>
      <c r="BH74" s="125">
        <v>0</v>
      </c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</row>
    <row r="75" spans="1:69" s="115" customFormat="1" ht="17.25" customHeight="1">
      <c r="A75" s="123" t="s">
        <v>139</v>
      </c>
      <c r="B75" s="123" t="s">
        <v>217</v>
      </c>
      <c r="C75" s="123" t="s">
        <v>137</v>
      </c>
      <c r="D75" s="124" t="s">
        <v>141</v>
      </c>
      <c r="E75" s="125">
        <v>151.97999999999999</v>
      </c>
      <c r="F75" s="125">
        <v>119.46</v>
      </c>
      <c r="G75" s="125">
        <v>70.81</v>
      </c>
      <c r="H75" s="125">
        <v>42.75</v>
      </c>
      <c r="I75" s="125">
        <v>42.75</v>
      </c>
      <c r="J75" s="125">
        <v>0</v>
      </c>
      <c r="K75" s="125">
        <v>0</v>
      </c>
      <c r="L75" s="125">
        <v>0</v>
      </c>
      <c r="M75" s="125">
        <v>5.9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3" t="s">
        <v>139</v>
      </c>
      <c r="Y75" s="123" t="s">
        <v>217</v>
      </c>
      <c r="Z75" s="123" t="s">
        <v>137</v>
      </c>
      <c r="AA75" s="124" t="s">
        <v>141</v>
      </c>
      <c r="AB75" s="123">
        <v>32.520000000000003</v>
      </c>
      <c r="AC75" s="131">
        <v>2</v>
      </c>
      <c r="AD75" s="132">
        <v>0</v>
      </c>
      <c r="AE75" s="133">
        <v>0</v>
      </c>
      <c r="AF75" s="133">
        <v>0</v>
      </c>
      <c r="AG75" s="132">
        <v>0</v>
      </c>
      <c r="AH75" s="132">
        <v>0.5</v>
      </c>
      <c r="AI75" s="132">
        <v>0.5</v>
      </c>
      <c r="AJ75" s="132">
        <v>0</v>
      </c>
      <c r="AK75" s="132">
        <v>0</v>
      </c>
      <c r="AL75" s="132">
        <v>3</v>
      </c>
      <c r="AM75" s="133">
        <v>0</v>
      </c>
      <c r="AN75" s="132">
        <v>0.5</v>
      </c>
      <c r="AO75" s="132">
        <v>0</v>
      </c>
      <c r="AP75" s="132">
        <v>1</v>
      </c>
      <c r="AQ75" s="132">
        <v>1.64</v>
      </c>
      <c r="AR75" s="132">
        <v>5.5</v>
      </c>
      <c r="AS75" s="133">
        <v>0</v>
      </c>
      <c r="AT75" s="133">
        <v>0</v>
      </c>
      <c r="AU75" s="133">
        <v>0</v>
      </c>
      <c r="AV75" s="132">
        <v>0.5</v>
      </c>
      <c r="AW75" s="133">
        <v>0</v>
      </c>
      <c r="AX75" s="132">
        <v>4</v>
      </c>
      <c r="AY75" s="132">
        <v>0.5</v>
      </c>
      <c r="AZ75" s="132">
        <v>0</v>
      </c>
      <c r="BA75" s="132">
        <v>12.88</v>
      </c>
      <c r="BB75" s="132">
        <v>0</v>
      </c>
      <c r="BC75" s="132">
        <v>0</v>
      </c>
      <c r="BD75" s="125">
        <v>0</v>
      </c>
      <c r="BE75" s="125">
        <v>0</v>
      </c>
      <c r="BF75" s="125">
        <v>0</v>
      </c>
      <c r="BG75" s="125">
        <v>0</v>
      </c>
      <c r="BH75" s="125">
        <v>0</v>
      </c>
      <c r="BI75" s="125">
        <v>0</v>
      </c>
      <c r="BJ75" s="125">
        <v>0</v>
      </c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</row>
    <row r="76" spans="1:69" s="115" customFormat="1" ht="17.25" customHeight="1">
      <c r="A76" s="123" t="s">
        <v>139</v>
      </c>
      <c r="B76" s="123" t="s">
        <v>217</v>
      </c>
      <c r="C76" s="123" t="s">
        <v>142</v>
      </c>
      <c r="D76" s="124" t="s">
        <v>143</v>
      </c>
      <c r="E76" s="125">
        <v>96.99</v>
      </c>
      <c r="F76" s="125">
        <v>85.71</v>
      </c>
      <c r="G76" s="125">
        <v>50.04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4.17</v>
      </c>
      <c r="N76" s="125">
        <v>0</v>
      </c>
      <c r="O76" s="125">
        <v>31.5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3" t="s">
        <v>139</v>
      </c>
      <c r="Y76" s="123" t="s">
        <v>217</v>
      </c>
      <c r="Z76" s="123" t="s">
        <v>142</v>
      </c>
      <c r="AA76" s="124" t="s">
        <v>143</v>
      </c>
      <c r="AB76" s="123">
        <v>11.28</v>
      </c>
      <c r="AC76" s="131">
        <v>3</v>
      </c>
      <c r="AD76" s="132">
        <v>0</v>
      </c>
      <c r="AE76" s="133">
        <v>0</v>
      </c>
      <c r="AF76" s="133">
        <v>0</v>
      </c>
      <c r="AG76" s="132">
        <v>0</v>
      </c>
      <c r="AH76" s="132">
        <v>1</v>
      </c>
      <c r="AI76" s="132">
        <v>0</v>
      </c>
      <c r="AJ76" s="132">
        <v>0</v>
      </c>
      <c r="AK76" s="132">
        <v>0</v>
      </c>
      <c r="AL76" s="132">
        <v>2</v>
      </c>
      <c r="AM76" s="133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3">
        <v>0</v>
      </c>
      <c r="AT76" s="133">
        <v>0</v>
      </c>
      <c r="AU76" s="133">
        <v>0</v>
      </c>
      <c r="AV76" s="132">
        <v>0</v>
      </c>
      <c r="AW76" s="133">
        <v>0</v>
      </c>
      <c r="AX76" s="132">
        <v>3</v>
      </c>
      <c r="AY76" s="132">
        <v>0</v>
      </c>
      <c r="AZ76" s="132">
        <v>2</v>
      </c>
      <c r="BA76" s="132">
        <v>0</v>
      </c>
      <c r="BB76" s="132">
        <v>0</v>
      </c>
      <c r="BC76" s="132">
        <v>0.28000000000000003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5">
        <v>0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</row>
    <row r="77" spans="1:69" s="115" customFormat="1" ht="17.25" customHeight="1">
      <c r="A77" s="123"/>
      <c r="B77" s="123" t="s">
        <v>218</v>
      </c>
      <c r="C77" s="123"/>
      <c r="D77" s="124" t="s">
        <v>219</v>
      </c>
      <c r="E77" s="125">
        <v>100.13</v>
      </c>
      <c r="F77" s="125">
        <v>78.5</v>
      </c>
      <c r="G77" s="125">
        <v>47.53</v>
      </c>
      <c r="H77" s="125">
        <v>27</v>
      </c>
      <c r="I77" s="125">
        <v>27</v>
      </c>
      <c r="J77" s="125">
        <v>0</v>
      </c>
      <c r="K77" s="125">
        <v>0</v>
      </c>
      <c r="L77" s="125">
        <v>0</v>
      </c>
      <c r="M77" s="125">
        <v>3.96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3"/>
      <c r="Y77" s="123" t="s">
        <v>218</v>
      </c>
      <c r="Z77" s="123"/>
      <c r="AA77" s="124" t="s">
        <v>219</v>
      </c>
      <c r="AB77" s="123">
        <v>21.12</v>
      </c>
      <c r="AC77" s="125">
        <f>SUM(AC78:AC80)</f>
        <v>0.3</v>
      </c>
      <c r="AD77" s="125">
        <f t="shared" ref="AD77:BC77" si="17">SUM(AD78:AD80)</f>
        <v>0.38</v>
      </c>
      <c r="AE77" s="125">
        <f t="shared" si="17"/>
        <v>0</v>
      </c>
      <c r="AF77" s="125">
        <f t="shared" si="17"/>
        <v>0</v>
      </c>
      <c r="AG77" s="125">
        <f t="shared" si="17"/>
        <v>0</v>
      </c>
      <c r="AH77" s="125">
        <f t="shared" si="17"/>
        <v>1</v>
      </c>
      <c r="AI77" s="125">
        <f t="shared" si="17"/>
        <v>0</v>
      </c>
      <c r="AJ77" s="125">
        <f t="shared" si="17"/>
        <v>0</v>
      </c>
      <c r="AK77" s="125">
        <f t="shared" si="17"/>
        <v>0</v>
      </c>
      <c r="AL77" s="125">
        <f t="shared" si="17"/>
        <v>3.62</v>
      </c>
      <c r="AM77" s="125">
        <f t="shared" si="17"/>
        <v>0</v>
      </c>
      <c r="AN77" s="125">
        <f t="shared" si="17"/>
        <v>0</v>
      </c>
      <c r="AO77" s="125">
        <f t="shared" si="17"/>
        <v>0</v>
      </c>
      <c r="AP77" s="125">
        <f t="shared" si="17"/>
        <v>0</v>
      </c>
      <c r="AQ77" s="125">
        <f t="shared" si="17"/>
        <v>0</v>
      </c>
      <c r="AR77" s="125">
        <f t="shared" si="17"/>
        <v>2</v>
      </c>
      <c r="AS77" s="125">
        <f t="shared" si="17"/>
        <v>0</v>
      </c>
      <c r="AT77" s="125">
        <f t="shared" si="17"/>
        <v>0</v>
      </c>
      <c r="AU77" s="125">
        <f t="shared" si="17"/>
        <v>0</v>
      </c>
      <c r="AV77" s="125">
        <f t="shared" si="17"/>
        <v>0</v>
      </c>
      <c r="AW77" s="125">
        <f t="shared" si="17"/>
        <v>0</v>
      </c>
      <c r="AX77" s="125">
        <f t="shared" si="17"/>
        <v>3</v>
      </c>
      <c r="AY77" s="125">
        <f t="shared" si="17"/>
        <v>0</v>
      </c>
      <c r="AZ77" s="125">
        <f t="shared" si="17"/>
        <v>0</v>
      </c>
      <c r="BA77" s="125">
        <f t="shared" si="17"/>
        <v>9.02</v>
      </c>
      <c r="BB77" s="125">
        <f t="shared" si="17"/>
        <v>0</v>
      </c>
      <c r="BC77" s="125">
        <f t="shared" si="17"/>
        <v>1.8</v>
      </c>
      <c r="BD77" s="125">
        <v>0.51</v>
      </c>
      <c r="BE77" s="125">
        <v>0</v>
      </c>
      <c r="BF77" s="125">
        <v>0</v>
      </c>
      <c r="BG77" s="125">
        <v>0</v>
      </c>
      <c r="BH77" s="125">
        <v>0</v>
      </c>
      <c r="BI77" s="125">
        <v>0</v>
      </c>
      <c r="BJ77" s="125">
        <v>0.51</v>
      </c>
      <c r="BK77" s="125">
        <v>0</v>
      </c>
      <c r="BL77" s="125">
        <v>0</v>
      </c>
      <c r="BM77" s="125">
        <v>0</v>
      </c>
      <c r="BN77" s="125">
        <v>0</v>
      </c>
      <c r="BO77" s="125">
        <v>0</v>
      </c>
      <c r="BP77" s="125">
        <v>0</v>
      </c>
      <c r="BQ77" s="125">
        <v>0</v>
      </c>
    </row>
    <row r="78" spans="1:69" s="115" customFormat="1" ht="17.25" customHeight="1">
      <c r="A78" s="123" t="s">
        <v>139</v>
      </c>
      <c r="B78" s="123" t="s">
        <v>220</v>
      </c>
      <c r="C78" s="123" t="s">
        <v>137</v>
      </c>
      <c r="D78" s="124" t="s">
        <v>141</v>
      </c>
      <c r="E78" s="125">
        <v>87.19</v>
      </c>
      <c r="F78" s="125">
        <v>68.8</v>
      </c>
      <c r="G78" s="125">
        <v>42.74</v>
      </c>
      <c r="H78" s="125">
        <v>22.5</v>
      </c>
      <c r="I78" s="125">
        <v>22.5</v>
      </c>
      <c r="J78" s="125">
        <v>0</v>
      </c>
      <c r="K78" s="125">
        <v>0</v>
      </c>
      <c r="L78" s="125">
        <v>0</v>
      </c>
      <c r="M78" s="125">
        <v>3.56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3" t="s">
        <v>139</v>
      </c>
      <c r="Y78" s="123" t="s">
        <v>220</v>
      </c>
      <c r="Z78" s="123" t="s">
        <v>137</v>
      </c>
      <c r="AA78" s="124" t="s">
        <v>141</v>
      </c>
      <c r="AB78" s="123">
        <v>17.88</v>
      </c>
      <c r="AC78" s="131">
        <v>0</v>
      </c>
      <c r="AD78" s="132">
        <v>0</v>
      </c>
      <c r="AE78" s="133">
        <v>0</v>
      </c>
      <c r="AF78" s="133">
        <v>0</v>
      </c>
      <c r="AG78" s="132">
        <v>0</v>
      </c>
      <c r="AH78" s="132">
        <v>1</v>
      </c>
      <c r="AI78" s="132">
        <v>0</v>
      </c>
      <c r="AJ78" s="132">
        <v>0</v>
      </c>
      <c r="AK78" s="132">
        <v>0</v>
      </c>
      <c r="AL78" s="132">
        <v>2.38</v>
      </c>
      <c r="AM78" s="133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2</v>
      </c>
      <c r="AS78" s="133">
        <v>0</v>
      </c>
      <c r="AT78" s="133">
        <v>0</v>
      </c>
      <c r="AU78" s="133">
        <v>0</v>
      </c>
      <c r="AV78" s="132">
        <v>0</v>
      </c>
      <c r="AW78" s="133">
        <v>0</v>
      </c>
      <c r="AX78" s="132">
        <v>3</v>
      </c>
      <c r="AY78" s="132">
        <v>0</v>
      </c>
      <c r="AZ78" s="132">
        <v>0</v>
      </c>
      <c r="BA78" s="132">
        <v>7.7</v>
      </c>
      <c r="BB78" s="132">
        <v>0</v>
      </c>
      <c r="BC78" s="132">
        <v>1.8</v>
      </c>
      <c r="BD78" s="125">
        <v>0.51</v>
      </c>
      <c r="BE78" s="125">
        <v>0</v>
      </c>
      <c r="BF78" s="125">
        <v>0</v>
      </c>
      <c r="BG78" s="125">
        <v>0</v>
      </c>
      <c r="BH78" s="125">
        <v>0</v>
      </c>
      <c r="BI78" s="125">
        <v>0</v>
      </c>
      <c r="BJ78" s="125">
        <v>0.51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</row>
    <row r="79" spans="1:69" s="115" customFormat="1" ht="17.25" customHeight="1">
      <c r="A79" s="123" t="s">
        <v>139</v>
      </c>
      <c r="B79" s="123" t="s">
        <v>220</v>
      </c>
      <c r="C79" s="123" t="s">
        <v>155</v>
      </c>
      <c r="D79" s="124" t="s">
        <v>221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3" t="s">
        <v>139</v>
      </c>
      <c r="Y79" s="123" t="s">
        <v>220</v>
      </c>
      <c r="Z79" s="123" t="s">
        <v>155</v>
      </c>
      <c r="AA79" s="124" t="s">
        <v>221</v>
      </c>
      <c r="AB79" s="123">
        <v>0</v>
      </c>
      <c r="AC79" s="125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5">
        <v>0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  <c r="BK79" s="125">
        <v>0</v>
      </c>
      <c r="BL79" s="125">
        <v>0</v>
      </c>
      <c r="BM79" s="125">
        <v>0</v>
      </c>
      <c r="BN79" s="125">
        <v>0</v>
      </c>
      <c r="BO79" s="125">
        <v>0</v>
      </c>
      <c r="BP79" s="125">
        <v>0</v>
      </c>
      <c r="BQ79" s="125">
        <v>0</v>
      </c>
    </row>
    <row r="80" spans="1:69" s="115" customFormat="1" ht="17.25" customHeight="1">
      <c r="A80" s="123" t="s">
        <v>139</v>
      </c>
      <c r="B80" s="123" t="s">
        <v>220</v>
      </c>
      <c r="C80" s="123" t="s">
        <v>159</v>
      </c>
      <c r="D80" s="124" t="s">
        <v>222</v>
      </c>
      <c r="E80" s="125">
        <v>12.93</v>
      </c>
      <c r="F80" s="125">
        <v>9.69</v>
      </c>
      <c r="G80" s="125">
        <v>4.79</v>
      </c>
      <c r="H80" s="125">
        <v>4.5</v>
      </c>
      <c r="I80" s="125">
        <v>4.5</v>
      </c>
      <c r="J80" s="125">
        <v>0</v>
      </c>
      <c r="K80" s="125">
        <v>0</v>
      </c>
      <c r="L80" s="125">
        <v>0</v>
      </c>
      <c r="M80" s="125">
        <v>0.4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3" t="s">
        <v>139</v>
      </c>
      <c r="Y80" s="123" t="s">
        <v>220</v>
      </c>
      <c r="Z80" s="123" t="s">
        <v>159</v>
      </c>
      <c r="AA80" s="124" t="s">
        <v>222</v>
      </c>
      <c r="AB80" s="123">
        <v>3.24</v>
      </c>
      <c r="AC80" s="131">
        <v>0.3</v>
      </c>
      <c r="AD80" s="132">
        <v>0.38</v>
      </c>
      <c r="AE80" s="133">
        <v>0</v>
      </c>
      <c r="AF80" s="133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1.24</v>
      </c>
      <c r="AM80" s="133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3">
        <v>0</v>
      </c>
      <c r="AT80" s="133">
        <v>0</v>
      </c>
      <c r="AU80" s="133">
        <v>0</v>
      </c>
      <c r="AV80" s="132">
        <v>0</v>
      </c>
      <c r="AW80" s="133">
        <v>0</v>
      </c>
      <c r="AX80" s="132">
        <v>0</v>
      </c>
      <c r="AY80" s="132">
        <v>0</v>
      </c>
      <c r="AZ80" s="132">
        <v>0</v>
      </c>
      <c r="BA80" s="132">
        <v>1.32</v>
      </c>
      <c r="BB80" s="132">
        <v>0</v>
      </c>
      <c r="BC80" s="132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5">
        <v>0</v>
      </c>
      <c r="BL80" s="125">
        <v>0</v>
      </c>
      <c r="BM80" s="125">
        <v>0</v>
      </c>
      <c r="BN80" s="125">
        <v>0</v>
      </c>
      <c r="BO80" s="125">
        <v>0</v>
      </c>
      <c r="BP80" s="125">
        <v>0</v>
      </c>
      <c r="BQ80" s="125">
        <v>0</v>
      </c>
    </row>
    <row r="81" spans="1:69" s="115" customFormat="1" ht="17.25" customHeight="1">
      <c r="A81" s="123"/>
      <c r="B81" s="123" t="s">
        <v>223</v>
      </c>
      <c r="C81" s="123"/>
      <c r="D81" s="124" t="s">
        <v>224</v>
      </c>
      <c r="E81" s="125">
        <v>32.71</v>
      </c>
      <c r="F81" s="125">
        <v>23.8</v>
      </c>
      <c r="G81" s="125">
        <v>13.66</v>
      </c>
      <c r="H81" s="125">
        <v>9</v>
      </c>
      <c r="I81" s="125">
        <v>9</v>
      </c>
      <c r="J81" s="125">
        <v>0</v>
      </c>
      <c r="K81" s="125">
        <v>0</v>
      </c>
      <c r="L81" s="125">
        <v>0</v>
      </c>
      <c r="M81" s="125">
        <v>1.1399999999999999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3"/>
      <c r="Y81" s="123" t="s">
        <v>223</v>
      </c>
      <c r="Z81" s="123"/>
      <c r="AA81" s="124" t="s">
        <v>224</v>
      </c>
      <c r="AB81" s="123">
        <v>7.48</v>
      </c>
      <c r="AC81" s="125">
        <f>SUM(AC82:AC83)</f>
        <v>2</v>
      </c>
      <c r="AD81" s="125">
        <f t="shared" ref="AD81:BC81" si="18">SUM(AD82:AD83)</f>
        <v>0.5</v>
      </c>
      <c r="AE81" s="125">
        <f t="shared" si="18"/>
        <v>0</v>
      </c>
      <c r="AF81" s="125">
        <f t="shared" si="18"/>
        <v>0</v>
      </c>
      <c r="AG81" s="125">
        <f t="shared" si="18"/>
        <v>0.14000000000000001</v>
      </c>
      <c r="AH81" s="125">
        <f t="shared" si="18"/>
        <v>0.1</v>
      </c>
      <c r="AI81" s="125">
        <f t="shared" si="18"/>
        <v>0.2</v>
      </c>
      <c r="AJ81" s="125">
        <f t="shared" si="18"/>
        <v>0</v>
      </c>
      <c r="AK81" s="125">
        <f t="shared" si="18"/>
        <v>0</v>
      </c>
      <c r="AL81" s="125">
        <f t="shared" si="18"/>
        <v>0.4</v>
      </c>
      <c r="AM81" s="125">
        <f t="shared" si="18"/>
        <v>0</v>
      </c>
      <c r="AN81" s="125">
        <f t="shared" si="18"/>
        <v>0</v>
      </c>
      <c r="AO81" s="125">
        <f t="shared" si="18"/>
        <v>0</v>
      </c>
      <c r="AP81" s="125">
        <f t="shared" si="18"/>
        <v>0</v>
      </c>
      <c r="AQ81" s="125">
        <f t="shared" si="18"/>
        <v>0</v>
      </c>
      <c r="AR81" s="125">
        <f t="shared" si="18"/>
        <v>1</v>
      </c>
      <c r="AS81" s="125">
        <f t="shared" si="18"/>
        <v>0</v>
      </c>
      <c r="AT81" s="125">
        <f t="shared" si="18"/>
        <v>0</v>
      </c>
      <c r="AU81" s="125">
        <f t="shared" si="18"/>
        <v>0</v>
      </c>
      <c r="AV81" s="125">
        <f t="shared" si="18"/>
        <v>0</v>
      </c>
      <c r="AW81" s="125">
        <f t="shared" si="18"/>
        <v>0</v>
      </c>
      <c r="AX81" s="125">
        <f t="shared" si="18"/>
        <v>0</v>
      </c>
      <c r="AY81" s="125">
        <f t="shared" si="18"/>
        <v>0</v>
      </c>
      <c r="AZ81" s="125">
        <f t="shared" si="18"/>
        <v>0</v>
      </c>
      <c r="BA81" s="125">
        <f t="shared" si="18"/>
        <v>2.64</v>
      </c>
      <c r="BB81" s="125">
        <f t="shared" si="18"/>
        <v>0</v>
      </c>
      <c r="BC81" s="125">
        <f t="shared" si="18"/>
        <v>0.5</v>
      </c>
      <c r="BD81" s="125">
        <v>1.43</v>
      </c>
      <c r="BE81" s="125">
        <v>0</v>
      </c>
      <c r="BF81" s="125">
        <v>0</v>
      </c>
      <c r="BG81" s="125">
        <v>0</v>
      </c>
      <c r="BH81" s="125">
        <v>0</v>
      </c>
      <c r="BI81" s="125">
        <v>0</v>
      </c>
      <c r="BJ81" s="125">
        <v>1.43</v>
      </c>
      <c r="BK81" s="125">
        <v>0</v>
      </c>
      <c r="BL81" s="125">
        <v>0</v>
      </c>
      <c r="BM81" s="125">
        <v>0</v>
      </c>
      <c r="BN81" s="125">
        <v>0</v>
      </c>
      <c r="BO81" s="125">
        <v>0</v>
      </c>
      <c r="BP81" s="125">
        <v>0</v>
      </c>
      <c r="BQ81" s="125">
        <v>0</v>
      </c>
    </row>
    <row r="82" spans="1:69" s="115" customFormat="1" ht="17.25" customHeight="1">
      <c r="A82" s="123" t="s">
        <v>139</v>
      </c>
      <c r="B82" s="123" t="s">
        <v>225</v>
      </c>
      <c r="C82" s="123" t="s">
        <v>137</v>
      </c>
      <c r="D82" s="124" t="s">
        <v>141</v>
      </c>
      <c r="E82" s="125">
        <v>32.71</v>
      </c>
      <c r="F82" s="125">
        <v>23.8</v>
      </c>
      <c r="G82" s="125">
        <v>13.66</v>
      </c>
      <c r="H82" s="125">
        <v>9</v>
      </c>
      <c r="I82" s="125">
        <v>9</v>
      </c>
      <c r="J82" s="125">
        <v>0</v>
      </c>
      <c r="K82" s="125">
        <v>0</v>
      </c>
      <c r="L82" s="125">
        <v>0</v>
      </c>
      <c r="M82" s="125">
        <v>1.1399999999999999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3" t="s">
        <v>139</v>
      </c>
      <c r="Y82" s="123" t="s">
        <v>225</v>
      </c>
      <c r="Z82" s="123" t="s">
        <v>137</v>
      </c>
      <c r="AA82" s="124" t="s">
        <v>141</v>
      </c>
      <c r="AB82" s="123">
        <v>7.48</v>
      </c>
      <c r="AC82" s="131">
        <v>2</v>
      </c>
      <c r="AD82" s="132">
        <v>0.5</v>
      </c>
      <c r="AE82" s="133">
        <v>0</v>
      </c>
      <c r="AF82" s="133">
        <v>0</v>
      </c>
      <c r="AG82" s="132">
        <v>0.14000000000000001</v>
      </c>
      <c r="AH82" s="132">
        <v>0.1</v>
      </c>
      <c r="AI82" s="132">
        <v>0.2</v>
      </c>
      <c r="AJ82" s="132">
        <v>0</v>
      </c>
      <c r="AK82" s="132">
        <v>0</v>
      </c>
      <c r="AL82" s="132">
        <v>0.4</v>
      </c>
      <c r="AM82" s="133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1</v>
      </c>
      <c r="AS82" s="133">
        <v>0</v>
      </c>
      <c r="AT82" s="133">
        <v>0</v>
      </c>
      <c r="AU82" s="133">
        <v>0</v>
      </c>
      <c r="AV82" s="132">
        <v>0</v>
      </c>
      <c r="AW82" s="133">
        <v>0</v>
      </c>
      <c r="AX82" s="132">
        <v>0</v>
      </c>
      <c r="AY82" s="132">
        <v>0</v>
      </c>
      <c r="AZ82" s="132">
        <v>0</v>
      </c>
      <c r="BA82" s="132">
        <v>2.64</v>
      </c>
      <c r="BB82" s="132">
        <v>0</v>
      </c>
      <c r="BC82" s="132">
        <v>0.5</v>
      </c>
      <c r="BD82" s="125">
        <v>1.43</v>
      </c>
      <c r="BE82" s="125">
        <v>0</v>
      </c>
      <c r="BF82" s="125">
        <v>0</v>
      </c>
      <c r="BG82" s="125">
        <v>0</v>
      </c>
      <c r="BH82" s="125">
        <v>0</v>
      </c>
      <c r="BI82" s="125">
        <v>0</v>
      </c>
      <c r="BJ82" s="125">
        <v>1.43</v>
      </c>
      <c r="BK82" s="125">
        <v>0</v>
      </c>
      <c r="BL82" s="125">
        <v>0</v>
      </c>
      <c r="BM82" s="125">
        <v>0</v>
      </c>
      <c r="BN82" s="125">
        <v>0</v>
      </c>
      <c r="BO82" s="125">
        <v>0</v>
      </c>
      <c r="BP82" s="125">
        <v>0</v>
      </c>
      <c r="BQ82" s="125">
        <v>0</v>
      </c>
    </row>
    <row r="83" spans="1:69" s="115" customFormat="1" ht="17.25" customHeight="1">
      <c r="A83" s="123" t="s">
        <v>139</v>
      </c>
      <c r="B83" s="123" t="s">
        <v>225</v>
      </c>
      <c r="C83" s="123" t="s">
        <v>142</v>
      </c>
      <c r="D83" s="124" t="s">
        <v>143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3" t="s">
        <v>139</v>
      </c>
      <c r="Y83" s="123" t="s">
        <v>225</v>
      </c>
      <c r="Z83" s="123" t="s">
        <v>142</v>
      </c>
      <c r="AA83" s="124" t="s">
        <v>143</v>
      </c>
      <c r="AB83" s="123">
        <v>0</v>
      </c>
      <c r="AC83" s="125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5">
        <v>0</v>
      </c>
      <c r="BE83" s="125">
        <v>0</v>
      </c>
      <c r="BF83" s="125">
        <v>0</v>
      </c>
      <c r="BG83" s="125">
        <v>0</v>
      </c>
      <c r="BH83" s="125">
        <v>0</v>
      </c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0</v>
      </c>
      <c r="BQ83" s="125">
        <v>0</v>
      </c>
    </row>
    <row r="84" spans="1:69" s="115" customFormat="1" ht="17.25" customHeight="1">
      <c r="A84" s="123"/>
      <c r="B84" s="123" t="s">
        <v>226</v>
      </c>
      <c r="C84" s="123"/>
      <c r="D84" s="124" t="s">
        <v>227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3"/>
      <c r="Y84" s="123" t="s">
        <v>226</v>
      </c>
      <c r="Z84" s="123"/>
      <c r="AA84" s="124" t="s">
        <v>227</v>
      </c>
      <c r="AB84" s="123">
        <v>0</v>
      </c>
      <c r="AC84" s="125">
        <f>AC85</f>
        <v>0</v>
      </c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5">
        <v>0</v>
      </c>
      <c r="BE84" s="125">
        <v>0</v>
      </c>
      <c r="BF84" s="125">
        <v>0</v>
      </c>
      <c r="BG84" s="125">
        <v>0</v>
      </c>
      <c r="BH84" s="125">
        <v>0</v>
      </c>
      <c r="BI84" s="125">
        <v>0</v>
      </c>
      <c r="BJ84" s="125">
        <v>0</v>
      </c>
      <c r="BK84" s="125">
        <v>0</v>
      </c>
      <c r="BL84" s="125">
        <v>0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</row>
    <row r="85" spans="1:69" s="115" customFormat="1" ht="17.25" customHeight="1">
      <c r="A85" s="123" t="s">
        <v>139</v>
      </c>
      <c r="B85" s="123" t="s">
        <v>228</v>
      </c>
      <c r="C85" s="123" t="s">
        <v>137</v>
      </c>
      <c r="D85" s="124" t="s">
        <v>141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3" t="s">
        <v>139</v>
      </c>
      <c r="Y85" s="123" t="s">
        <v>228</v>
      </c>
      <c r="Z85" s="123" t="s">
        <v>137</v>
      </c>
      <c r="AA85" s="124" t="s">
        <v>141</v>
      </c>
      <c r="AB85" s="123">
        <v>0</v>
      </c>
      <c r="AC85" s="125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5">
        <v>0</v>
      </c>
      <c r="BE85" s="125">
        <v>0</v>
      </c>
      <c r="BF85" s="125">
        <v>0</v>
      </c>
      <c r="BG85" s="125">
        <v>0</v>
      </c>
      <c r="BH85" s="125">
        <v>0</v>
      </c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</row>
    <row r="86" spans="1:69" s="115" customFormat="1" ht="17.25" customHeight="1">
      <c r="A86" s="123"/>
      <c r="B86" s="123" t="s">
        <v>229</v>
      </c>
      <c r="C86" s="123"/>
      <c r="D86" s="124" t="s">
        <v>230</v>
      </c>
      <c r="E86" s="125">
        <v>1854.14</v>
      </c>
      <c r="F86" s="125">
        <v>1199.22</v>
      </c>
      <c r="G86" s="125">
        <v>787.78</v>
      </c>
      <c r="H86" s="125">
        <v>314.77999999999997</v>
      </c>
      <c r="I86" s="125">
        <v>293.85000000000002</v>
      </c>
      <c r="J86" s="125">
        <v>20.93</v>
      </c>
      <c r="K86" s="125">
        <v>0</v>
      </c>
      <c r="L86" s="125">
        <v>0</v>
      </c>
      <c r="M86" s="125">
        <v>46.48</v>
      </c>
      <c r="N86" s="125">
        <v>0</v>
      </c>
      <c r="O86" s="125">
        <v>50.18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3"/>
      <c r="Y86" s="123" t="s">
        <v>229</v>
      </c>
      <c r="Z86" s="123"/>
      <c r="AA86" s="124" t="s">
        <v>230</v>
      </c>
      <c r="AB86" s="123">
        <v>645.49</v>
      </c>
      <c r="AC86" s="125">
        <f>SUM(AC87:AC95)</f>
        <v>10</v>
      </c>
      <c r="AD86" s="125">
        <f t="shared" ref="AD86:BC86" si="19">SUM(AD87:AD95)</f>
        <v>2.5</v>
      </c>
      <c r="AE86" s="125">
        <f t="shared" si="19"/>
        <v>0</v>
      </c>
      <c r="AF86" s="125">
        <f t="shared" si="19"/>
        <v>0</v>
      </c>
      <c r="AG86" s="125">
        <f t="shared" si="19"/>
        <v>3</v>
      </c>
      <c r="AH86" s="125">
        <f t="shared" si="19"/>
        <v>10</v>
      </c>
      <c r="AI86" s="125">
        <f t="shared" si="19"/>
        <v>2.5</v>
      </c>
      <c r="AJ86" s="125">
        <f t="shared" si="19"/>
        <v>0</v>
      </c>
      <c r="AK86" s="125">
        <f t="shared" si="19"/>
        <v>0</v>
      </c>
      <c r="AL86" s="125">
        <f t="shared" si="19"/>
        <v>33</v>
      </c>
      <c r="AM86" s="125">
        <f t="shared" si="19"/>
        <v>0</v>
      </c>
      <c r="AN86" s="125">
        <f t="shared" si="19"/>
        <v>69</v>
      </c>
      <c r="AO86" s="125">
        <f t="shared" si="19"/>
        <v>0</v>
      </c>
      <c r="AP86" s="125">
        <f t="shared" si="19"/>
        <v>0</v>
      </c>
      <c r="AQ86" s="125">
        <f t="shared" si="19"/>
        <v>0.6</v>
      </c>
      <c r="AR86" s="125">
        <f t="shared" si="19"/>
        <v>33</v>
      </c>
      <c r="AS86" s="125">
        <f t="shared" si="19"/>
        <v>0</v>
      </c>
      <c r="AT86" s="125">
        <f t="shared" si="19"/>
        <v>1.3</v>
      </c>
      <c r="AU86" s="125">
        <f t="shared" si="19"/>
        <v>0</v>
      </c>
      <c r="AV86" s="125">
        <f t="shared" si="19"/>
        <v>15</v>
      </c>
      <c r="AW86" s="125">
        <f t="shared" si="19"/>
        <v>0</v>
      </c>
      <c r="AX86" s="125">
        <f t="shared" si="19"/>
        <v>40</v>
      </c>
      <c r="AY86" s="125">
        <f t="shared" si="19"/>
        <v>20.52</v>
      </c>
      <c r="AZ86" s="125">
        <f t="shared" si="19"/>
        <v>35</v>
      </c>
      <c r="BA86" s="125">
        <f t="shared" si="19"/>
        <v>82.64</v>
      </c>
      <c r="BB86" s="125">
        <f t="shared" si="19"/>
        <v>60</v>
      </c>
      <c r="BC86" s="125">
        <f t="shared" si="19"/>
        <v>227.43</v>
      </c>
      <c r="BD86" s="125">
        <v>9.44</v>
      </c>
      <c r="BE86" s="125">
        <v>0</v>
      </c>
      <c r="BF86" s="125">
        <v>0</v>
      </c>
      <c r="BG86" s="125">
        <v>0</v>
      </c>
      <c r="BH86" s="125">
        <v>0</v>
      </c>
      <c r="BI86" s="125">
        <v>0</v>
      </c>
      <c r="BJ86" s="125">
        <v>9.44</v>
      </c>
      <c r="BK86" s="125">
        <v>0</v>
      </c>
      <c r="BL86" s="125">
        <v>0</v>
      </c>
      <c r="BM86" s="125">
        <v>0</v>
      </c>
      <c r="BN86" s="125">
        <v>0</v>
      </c>
      <c r="BO86" s="125">
        <v>0</v>
      </c>
      <c r="BP86" s="125">
        <v>0</v>
      </c>
      <c r="BQ86" s="125">
        <v>0</v>
      </c>
    </row>
    <row r="87" spans="1:69" s="115" customFormat="1" ht="17.25" customHeight="1">
      <c r="A87" s="123" t="s">
        <v>139</v>
      </c>
      <c r="B87" s="123" t="s">
        <v>231</v>
      </c>
      <c r="C87" s="123" t="s">
        <v>137</v>
      </c>
      <c r="D87" s="124" t="s">
        <v>141</v>
      </c>
      <c r="E87" s="125">
        <v>1854.14</v>
      </c>
      <c r="F87" s="125">
        <v>1199.22</v>
      </c>
      <c r="G87" s="125">
        <v>787.78</v>
      </c>
      <c r="H87" s="125">
        <v>314.77999999999997</v>
      </c>
      <c r="I87" s="125">
        <v>293.85000000000002</v>
      </c>
      <c r="J87" s="125">
        <v>20.93</v>
      </c>
      <c r="K87" s="125">
        <v>0</v>
      </c>
      <c r="L87" s="125">
        <v>0</v>
      </c>
      <c r="M87" s="125">
        <v>46.48</v>
      </c>
      <c r="N87" s="125">
        <v>0</v>
      </c>
      <c r="O87" s="125">
        <v>50.18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3" t="s">
        <v>139</v>
      </c>
      <c r="Y87" s="123" t="s">
        <v>231</v>
      </c>
      <c r="Z87" s="123" t="s">
        <v>137</v>
      </c>
      <c r="AA87" s="124" t="s">
        <v>141</v>
      </c>
      <c r="AB87" s="123">
        <v>645.49</v>
      </c>
      <c r="AC87" s="131">
        <v>10</v>
      </c>
      <c r="AD87" s="132">
        <v>2.5</v>
      </c>
      <c r="AE87" s="133">
        <v>0</v>
      </c>
      <c r="AF87" s="133">
        <v>0</v>
      </c>
      <c r="AG87" s="132">
        <v>3</v>
      </c>
      <c r="AH87" s="132">
        <v>10</v>
      </c>
      <c r="AI87" s="132">
        <v>2.5</v>
      </c>
      <c r="AJ87" s="132">
        <v>0</v>
      </c>
      <c r="AK87" s="132">
        <v>0</v>
      </c>
      <c r="AL87" s="132">
        <v>33</v>
      </c>
      <c r="AM87" s="133">
        <v>0</v>
      </c>
      <c r="AN87" s="132">
        <v>69</v>
      </c>
      <c r="AO87" s="132">
        <v>0</v>
      </c>
      <c r="AP87" s="132">
        <v>0</v>
      </c>
      <c r="AQ87" s="132">
        <v>0.6</v>
      </c>
      <c r="AR87" s="132">
        <v>33</v>
      </c>
      <c r="AS87" s="133">
        <v>0</v>
      </c>
      <c r="AT87" s="133">
        <v>1.3</v>
      </c>
      <c r="AU87" s="133">
        <v>0</v>
      </c>
      <c r="AV87" s="132">
        <v>15</v>
      </c>
      <c r="AW87" s="133">
        <v>0</v>
      </c>
      <c r="AX87" s="132">
        <v>40</v>
      </c>
      <c r="AY87" s="132">
        <v>20.52</v>
      </c>
      <c r="AZ87" s="132">
        <v>35</v>
      </c>
      <c r="BA87" s="132">
        <v>82.64</v>
      </c>
      <c r="BB87" s="132">
        <v>60</v>
      </c>
      <c r="BC87" s="132">
        <v>227.43</v>
      </c>
      <c r="BD87" s="125">
        <v>9.44</v>
      </c>
      <c r="BE87" s="125">
        <v>0</v>
      </c>
      <c r="BF87" s="125">
        <v>0</v>
      </c>
      <c r="BG87" s="125">
        <v>0</v>
      </c>
      <c r="BH87" s="125">
        <v>0</v>
      </c>
      <c r="BI87" s="125">
        <v>0</v>
      </c>
      <c r="BJ87" s="125">
        <v>9.44</v>
      </c>
      <c r="BK87" s="125">
        <v>0</v>
      </c>
      <c r="BL87" s="125">
        <v>0</v>
      </c>
      <c r="BM87" s="125">
        <v>0</v>
      </c>
      <c r="BN87" s="125">
        <v>0</v>
      </c>
      <c r="BO87" s="125">
        <v>0</v>
      </c>
      <c r="BP87" s="125">
        <v>0</v>
      </c>
      <c r="BQ87" s="125">
        <v>0</v>
      </c>
    </row>
    <row r="88" spans="1:69" s="115" customFormat="1" ht="17.25" customHeight="1">
      <c r="A88" s="123" t="s">
        <v>139</v>
      </c>
      <c r="B88" s="123" t="s">
        <v>231</v>
      </c>
      <c r="C88" s="123" t="s">
        <v>155</v>
      </c>
      <c r="D88" s="124" t="s">
        <v>232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3" t="s">
        <v>139</v>
      </c>
      <c r="Y88" s="123" t="s">
        <v>231</v>
      </c>
      <c r="Z88" s="123" t="s">
        <v>155</v>
      </c>
      <c r="AA88" s="124" t="s">
        <v>232</v>
      </c>
      <c r="AB88" s="123">
        <v>0</v>
      </c>
      <c r="AC88" s="125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5">
        <v>0</v>
      </c>
      <c r="BE88" s="125">
        <v>0</v>
      </c>
      <c r="BF88" s="125">
        <v>0</v>
      </c>
      <c r="BG88" s="125">
        <v>0</v>
      </c>
      <c r="BH88" s="125">
        <v>0</v>
      </c>
      <c r="BI88" s="125">
        <v>0</v>
      </c>
      <c r="BJ88" s="125">
        <v>0</v>
      </c>
      <c r="BK88" s="125">
        <v>0</v>
      </c>
      <c r="BL88" s="125">
        <v>0</v>
      </c>
      <c r="BM88" s="125">
        <v>0</v>
      </c>
      <c r="BN88" s="125">
        <v>0</v>
      </c>
      <c r="BO88" s="125">
        <v>0</v>
      </c>
      <c r="BP88" s="125">
        <v>0</v>
      </c>
      <c r="BQ88" s="125">
        <v>0</v>
      </c>
    </row>
    <row r="89" spans="1:69" s="115" customFormat="1" ht="17.25" customHeight="1">
      <c r="A89" s="123" t="s">
        <v>139</v>
      </c>
      <c r="B89" s="123" t="s">
        <v>231</v>
      </c>
      <c r="C89" s="123" t="s">
        <v>159</v>
      </c>
      <c r="D89" s="124" t="s">
        <v>233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3" t="s">
        <v>139</v>
      </c>
      <c r="Y89" s="123" t="s">
        <v>231</v>
      </c>
      <c r="Z89" s="123" t="s">
        <v>159</v>
      </c>
      <c r="AA89" s="124" t="s">
        <v>233</v>
      </c>
      <c r="AB89" s="123">
        <v>0</v>
      </c>
      <c r="AC89" s="125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5">
        <v>0</v>
      </c>
      <c r="BE89" s="125">
        <v>0</v>
      </c>
      <c r="BF89" s="125">
        <v>0</v>
      </c>
      <c r="BG89" s="125">
        <v>0</v>
      </c>
      <c r="BH89" s="125">
        <v>0</v>
      </c>
      <c r="BI89" s="125">
        <v>0</v>
      </c>
      <c r="BJ89" s="125">
        <v>0</v>
      </c>
      <c r="BK89" s="125">
        <v>0</v>
      </c>
      <c r="BL89" s="125">
        <v>0</v>
      </c>
      <c r="BM89" s="125">
        <v>0</v>
      </c>
      <c r="BN89" s="125">
        <v>0</v>
      </c>
      <c r="BO89" s="125">
        <v>0</v>
      </c>
      <c r="BP89" s="125">
        <v>0</v>
      </c>
      <c r="BQ89" s="125">
        <v>0</v>
      </c>
    </row>
    <row r="90" spans="1:69" s="115" customFormat="1" ht="17.25" customHeight="1">
      <c r="A90" s="123" t="s">
        <v>139</v>
      </c>
      <c r="B90" s="123" t="s">
        <v>231</v>
      </c>
      <c r="C90" s="123" t="s">
        <v>151</v>
      </c>
      <c r="D90" s="124" t="s">
        <v>234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3" t="s">
        <v>139</v>
      </c>
      <c r="Y90" s="123" t="s">
        <v>231</v>
      </c>
      <c r="Z90" s="123" t="s">
        <v>151</v>
      </c>
      <c r="AA90" s="124" t="s">
        <v>234</v>
      </c>
      <c r="AB90" s="123">
        <v>0</v>
      </c>
      <c r="AC90" s="125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5">
        <v>0</v>
      </c>
      <c r="BE90" s="125">
        <v>0</v>
      </c>
      <c r="BF90" s="125">
        <v>0</v>
      </c>
      <c r="BG90" s="125">
        <v>0</v>
      </c>
      <c r="BH90" s="125">
        <v>0</v>
      </c>
      <c r="BI90" s="125">
        <v>0</v>
      </c>
      <c r="BJ90" s="125">
        <v>0</v>
      </c>
      <c r="BK90" s="125">
        <v>0</v>
      </c>
      <c r="BL90" s="125">
        <v>0</v>
      </c>
      <c r="BM90" s="125">
        <v>0</v>
      </c>
      <c r="BN90" s="125">
        <v>0</v>
      </c>
      <c r="BO90" s="125">
        <v>0</v>
      </c>
      <c r="BP90" s="125">
        <v>0</v>
      </c>
      <c r="BQ90" s="125">
        <v>0</v>
      </c>
    </row>
    <row r="91" spans="1:69" s="115" customFormat="1" ht="17.25" customHeight="1">
      <c r="A91" s="123" t="s">
        <v>139</v>
      </c>
      <c r="B91" s="123" t="s">
        <v>231</v>
      </c>
      <c r="C91" s="123" t="s">
        <v>235</v>
      </c>
      <c r="D91" s="124" t="s">
        <v>236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3" t="s">
        <v>139</v>
      </c>
      <c r="Y91" s="123" t="s">
        <v>231</v>
      </c>
      <c r="Z91" s="123" t="s">
        <v>235</v>
      </c>
      <c r="AA91" s="124" t="s">
        <v>236</v>
      </c>
      <c r="AB91" s="123">
        <v>0</v>
      </c>
      <c r="AC91" s="125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5">
        <v>0</v>
      </c>
      <c r="BE91" s="125">
        <v>0</v>
      </c>
      <c r="BF91" s="125">
        <v>0</v>
      </c>
      <c r="BG91" s="125">
        <v>0</v>
      </c>
      <c r="BH91" s="125">
        <v>0</v>
      </c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0</v>
      </c>
      <c r="BQ91" s="125">
        <v>0</v>
      </c>
    </row>
    <row r="92" spans="1:69" s="115" customFormat="1" ht="17.25" customHeight="1">
      <c r="A92" s="123" t="s">
        <v>139</v>
      </c>
      <c r="B92" s="123" t="s">
        <v>231</v>
      </c>
      <c r="C92" s="123" t="s">
        <v>237</v>
      </c>
      <c r="D92" s="124" t="s">
        <v>238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3" t="s">
        <v>139</v>
      </c>
      <c r="Y92" s="123" t="s">
        <v>231</v>
      </c>
      <c r="Z92" s="123" t="s">
        <v>237</v>
      </c>
      <c r="AA92" s="124" t="s">
        <v>238</v>
      </c>
      <c r="AB92" s="123">
        <v>0</v>
      </c>
      <c r="AC92" s="125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5">
        <v>0</v>
      </c>
      <c r="BE92" s="125">
        <v>0</v>
      </c>
      <c r="BF92" s="125">
        <v>0</v>
      </c>
      <c r="BG92" s="125">
        <v>0</v>
      </c>
      <c r="BH92" s="125">
        <v>0</v>
      </c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</row>
    <row r="93" spans="1:69" s="115" customFormat="1" ht="17.25" customHeight="1">
      <c r="A93" s="123" t="s">
        <v>139</v>
      </c>
      <c r="B93" s="123" t="s">
        <v>231</v>
      </c>
      <c r="C93" s="123" t="s">
        <v>239</v>
      </c>
      <c r="D93" s="124" t="s">
        <v>240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3" t="s">
        <v>139</v>
      </c>
      <c r="Y93" s="123" t="s">
        <v>231</v>
      </c>
      <c r="Z93" s="123" t="s">
        <v>239</v>
      </c>
      <c r="AA93" s="124" t="s">
        <v>240</v>
      </c>
      <c r="AB93" s="123">
        <v>0</v>
      </c>
      <c r="AC93" s="125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5">
        <v>0</v>
      </c>
      <c r="BE93" s="125">
        <v>0</v>
      </c>
      <c r="BF93" s="125">
        <v>0</v>
      </c>
      <c r="BG93" s="125">
        <v>0</v>
      </c>
      <c r="BH93" s="125">
        <v>0</v>
      </c>
      <c r="BI93" s="125">
        <v>0</v>
      </c>
      <c r="BJ93" s="125">
        <v>0</v>
      </c>
      <c r="BK93" s="125">
        <v>0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</row>
    <row r="94" spans="1:69" s="115" customFormat="1" ht="17.25" customHeight="1">
      <c r="A94" s="123" t="s">
        <v>139</v>
      </c>
      <c r="B94" s="123" t="s">
        <v>231</v>
      </c>
      <c r="C94" s="123" t="s">
        <v>142</v>
      </c>
      <c r="D94" s="124" t="s">
        <v>143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3" t="s">
        <v>139</v>
      </c>
      <c r="Y94" s="123" t="s">
        <v>231</v>
      </c>
      <c r="Z94" s="123" t="s">
        <v>142</v>
      </c>
      <c r="AA94" s="124" t="s">
        <v>143</v>
      </c>
      <c r="AB94" s="123">
        <v>0</v>
      </c>
      <c r="AC94" s="125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5">
        <v>0</v>
      </c>
      <c r="BE94" s="125">
        <v>0</v>
      </c>
      <c r="BF94" s="125">
        <v>0</v>
      </c>
      <c r="BG94" s="125">
        <v>0</v>
      </c>
      <c r="BH94" s="125">
        <v>0</v>
      </c>
      <c r="BI94" s="125">
        <v>0</v>
      </c>
      <c r="BJ94" s="125">
        <v>0</v>
      </c>
      <c r="BK94" s="125">
        <v>0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</row>
    <row r="95" spans="1:69" s="115" customFormat="1" ht="17.25" customHeight="1">
      <c r="A95" s="123" t="s">
        <v>139</v>
      </c>
      <c r="B95" s="123" t="s">
        <v>231</v>
      </c>
      <c r="C95" s="123" t="s">
        <v>153</v>
      </c>
      <c r="D95" s="124" t="s">
        <v>241</v>
      </c>
      <c r="E95" s="125">
        <v>0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3" t="s">
        <v>139</v>
      </c>
      <c r="Y95" s="123" t="s">
        <v>231</v>
      </c>
      <c r="Z95" s="123" t="s">
        <v>153</v>
      </c>
      <c r="AA95" s="124" t="s">
        <v>241</v>
      </c>
      <c r="AB95" s="123">
        <v>0</v>
      </c>
      <c r="AC95" s="125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5">
        <v>0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</row>
    <row r="96" spans="1:69" s="115" customFormat="1" ht="17.25" customHeight="1">
      <c r="A96" s="123" t="s">
        <v>242</v>
      </c>
      <c r="B96" s="123"/>
      <c r="C96" s="123"/>
      <c r="D96" s="124" t="s">
        <v>243</v>
      </c>
      <c r="E96" s="125">
        <v>9861.0300000000007</v>
      </c>
      <c r="F96" s="125">
        <v>7629.55</v>
      </c>
      <c r="G96" s="125">
        <v>2070.85</v>
      </c>
      <c r="H96" s="125">
        <v>1735.94</v>
      </c>
      <c r="I96" s="125">
        <v>1076.4000000000001</v>
      </c>
      <c r="J96" s="125">
        <v>62.3</v>
      </c>
      <c r="K96" s="125">
        <v>0</v>
      </c>
      <c r="L96" s="125">
        <v>597.24</v>
      </c>
      <c r="M96" s="125">
        <v>172.57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3650.19</v>
      </c>
      <c r="X96" s="123" t="s">
        <v>242</v>
      </c>
      <c r="Y96" s="123"/>
      <c r="Z96" s="123"/>
      <c r="AA96" s="124" t="s">
        <v>243</v>
      </c>
      <c r="AB96" s="123">
        <v>2216.98</v>
      </c>
      <c r="AC96" s="125">
        <f>AC97+AC99+AC106</f>
        <v>238.16</v>
      </c>
      <c r="AD96" s="125">
        <f t="shared" ref="AD96:BC96" si="20">AD97+AD99+AD106</f>
        <v>32</v>
      </c>
      <c r="AE96" s="125">
        <f t="shared" si="20"/>
        <v>0</v>
      </c>
      <c r="AF96" s="125">
        <f t="shared" si="20"/>
        <v>0</v>
      </c>
      <c r="AG96" s="125">
        <f t="shared" si="20"/>
        <v>48</v>
      </c>
      <c r="AH96" s="125">
        <f t="shared" si="20"/>
        <v>134</v>
      </c>
      <c r="AI96" s="125">
        <f t="shared" si="20"/>
        <v>27</v>
      </c>
      <c r="AJ96" s="125">
        <f t="shared" si="20"/>
        <v>0</v>
      </c>
      <c r="AK96" s="125">
        <f t="shared" si="20"/>
        <v>126.5</v>
      </c>
      <c r="AL96" s="125">
        <f t="shared" si="20"/>
        <v>275</v>
      </c>
      <c r="AM96" s="125">
        <f t="shared" si="20"/>
        <v>0</v>
      </c>
      <c r="AN96" s="125">
        <f t="shared" si="20"/>
        <v>31.5</v>
      </c>
      <c r="AO96" s="125">
        <f t="shared" si="20"/>
        <v>25</v>
      </c>
      <c r="AP96" s="125">
        <f t="shared" si="20"/>
        <v>15</v>
      </c>
      <c r="AQ96" s="125">
        <f t="shared" si="20"/>
        <v>15.3</v>
      </c>
      <c r="AR96" s="125">
        <f t="shared" si="20"/>
        <v>44</v>
      </c>
      <c r="AS96" s="125">
        <f t="shared" si="20"/>
        <v>79</v>
      </c>
      <c r="AT96" s="125">
        <f t="shared" si="20"/>
        <v>70</v>
      </c>
      <c r="AU96" s="125">
        <f t="shared" si="20"/>
        <v>0</v>
      </c>
      <c r="AV96" s="125">
        <f t="shared" si="20"/>
        <v>70</v>
      </c>
      <c r="AW96" s="125">
        <f t="shared" si="20"/>
        <v>55</v>
      </c>
      <c r="AX96" s="125">
        <f t="shared" si="20"/>
        <v>181.5</v>
      </c>
      <c r="AY96" s="125">
        <f t="shared" si="20"/>
        <v>0</v>
      </c>
      <c r="AZ96" s="125">
        <f t="shared" si="20"/>
        <v>228</v>
      </c>
      <c r="BA96" s="125">
        <f t="shared" si="20"/>
        <v>310.2</v>
      </c>
      <c r="BB96" s="125">
        <f t="shared" si="20"/>
        <v>18.5</v>
      </c>
      <c r="BC96" s="125">
        <f t="shared" si="20"/>
        <v>193.32</v>
      </c>
      <c r="BD96" s="125">
        <v>14.5</v>
      </c>
      <c r="BE96" s="125">
        <v>0</v>
      </c>
      <c r="BF96" s="125">
        <v>0</v>
      </c>
      <c r="BG96" s="125">
        <v>0</v>
      </c>
      <c r="BH96" s="125">
        <v>0</v>
      </c>
      <c r="BI96" s="125">
        <v>0</v>
      </c>
      <c r="BJ96" s="125">
        <v>14.5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</row>
    <row r="97" spans="1:69" s="115" customFormat="1" ht="17.25" customHeight="1">
      <c r="A97" s="123"/>
      <c r="B97" s="123" t="s">
        <v>137</v>
      </c>
      <c r="C97" s="123"/>
      <c r="D97" s="124" t="s">
        <v>244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3"/>
      <c r="Y97" s="123" t="s">
        <v>137</v>
      </c>
      <c r="Z97" s="123"/>
      <c r="AA97" s="124" t="s">
        <v>244</v>
      </c>
      <c r="AB97" s="123">
        <v>0</v>
      </c>
      <c r="AC97" s="125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5">
        <v>0</v>
      </c>
      <c r="BE97" s="125">
        <v>0</v>
      </c>
      <c r="BF97" s="125">
        <v>0</v>
      </c>
      <c r="BG97" s="125">
        <v>0</v>
      </c>
      <c r="BH97" s="125">
        <v>0</v>
      </c>
      <c r="BI97" s="125">
        <v>0</v>
      </c>
      <c r="BJ97" s="125">
        <v>0</v>
      </c>
      <c r="BK97" s="125">
        <v>0</v>
      </c>
      <c r="BL97" s="125">
        <v>0</v>
      </c>
      <c r="BM97" s="125">
        <v>0</v>
      </c>
      <c r="BN97" s="125">
        <v>0</v>
      </c>
      <c r="BO97" s="125">
        <v>0</v>
      </c>
      <c r="BP97" s="125">
        <v>0</v>
      </c>
      <c r="BQ97" s="125">
        <v>0</v>
      </c>
    </row>
    <row r="98" spans="1:69" s="115" customFormat="1" ht="17.25" customHeight="1">
      <c r="A98" s="123" t="s">
        <v>245</v>
      </c>
      <c r="B98" s="123" t="s">
        <v>140</v>
      </c>
      <c r="C98" s="123" t="s">
        <v>137</v>
      </c>
      <c r="D98" s="124" t="s">
        <v>246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3" t="s">
        <v>245</v>
      </c>
      <c r="Y98" s="123" t="s">
        <v>140</v>
      </c>
      <c r="Z98" s="123" t="s">
        <v>137</v>
      </c>
      <c r="AA98" s="124" t="s">
        <v>246</v>
      </c>
      <c r="AB98" s="123">
        <v>0</v>
      </c>
      <c r="AC98" s="125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5">
        <v>0</v>
      </c>
      <c r="BE98" s="125">
        <v>0</v>
      </c>
      <c r="BF98" s="125">
        <v>0</v>
      </c>
      <c r="BG98" s="125">
        <v>0</v>
      </c>
      <c r="BH98" s="125">
        <v>0</v>
      </c>
      <c r="BI98" s="125">
        <v>0</v>
      </c>
      <c r="BJ98" s="125">
        <v>0</v>
      </c>
      <c r="BK98" s="125">
        <v>0</v>
      </c>
      <c r="BL98" s="125">
        <v>0</v>
      </c>
      <c r="BM98" s="125">
        <v>0</v>
      </c>
      <c r="BN98" s="125">
        <v>0</v>
      </c>
      <c r="BO98" s="125">
        <v>0</v>
      </c>
      <c r="BP98" s="125">
        <v>0</v>
      </c>
      <c r="BQ98" s="125">
        <v>0</v>
      </c>
    </row>
    <row r="99" spans="1:69" s="115" customFormat="1" ht="17.25" customHeight="1">
      <c r="A99" s="123"/>
      <c r="B99" s="123" t="s">
        <v>144</v>
      </c>
      <c r="C99" s="123"/>
      <c r="D99" s="124" t="s">
        <v>247</v>
      </c>
      <c r="E99" s="125">
        <v>9133.25</v>
      </c>
      <c r="F99" s="125">
        <v>7075.77</v>
      </c>
      <c r="G99" s="125">
        <v>1801.87</v>
      </c>
      <c r="H99" s="125">
        <v>1473.56</v>
      </c>
      <c r="I99" s="125">
        <v>897.75</v>
      </c>
      <c r="J99" s="125">
        <v>49.13</v>
      </c>
      <c r="K99" s="125">
        <v>0</v>
      </c>
      <c r="L99" s="125">
        <v>526.67999999999995</v>
      </c>
      <c r="M99" s="125">
        <v>150.16</v>
      </c>
      <c r="N99" s="125">
        <v>0</v>
      </c>
      <c r="O99" s="125">
        <v>0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3650.19</v>
      </c>
      <c r="X99" s="123"/>
      <c r="Y99" s="123" t="s">
        <v>144</v>
      </c>
      <c r="Z99" s="123"/>
      <c r="AA99" s="124" t="s">
        <v>247</v>
      </c>
      <c r="AB99" s="123">
        <v>2044.66</v>
      </c>
      <c r="AC99" s="125">
        <f>SUM(AC100:AC105)</f>
        <v>200</v>
      </c>
      <c r="AD99" s="125">
        <f t="shared" ref="AD99:BC99" si="21">SUM(AD100:AD105)</f>
        <v>30</v>
      </c>
      <c r="AE99" s="125">
        <f t="shared" si="21"/>
        <v>0</v>
      </c>
      <c r="AF99" s="125">
        <f t="shared" si="21"/>
        <v>0</v>
      </c>
      <c r="AG99" s="125">
        <f t="shared" si="21"/>
        <v>47</v>
      </c>
      <c r="AH99" s="125">
        <f t="shared" si="21"/>
        <v>130</v>
      </c>
      <c r="AI99" s="125">
        <f t="shared" si="21"/>
        <v>25</v>
      </c>
      <c r="AJ99" s="125">
        <f t="shared" si="21"/>
        <v>0</v>
      </c>
      <c r="AK99" s="125">
        <f t="shared" si="21"/>
        <v>126.5</v>
      </c>
      <c r="AL99" s="125">
        <f t="shared" si="21"/>
        <v>250</v>
      </c>
      <c r="AM99" s="125">
        <f t="shared" si="21"/>
        <v>0</v>
      </c>
      <c r="AN99" s="125">
        <f t="shared" si="21"/>
        <v>31</v>
      </c>
      <c r="AO99" s="125">
        <f t="shared" si="21"/>
        <v>10</v>
      </c>
      <c r="AP99" s="125">
        <f t="shared" si="21"/>
        <v>15</v>
      </c>
      <c r="AQ99" s="125">
        <f t="shared" si="21"/>
        <v>15</v>
      </c>
      <c r="AR99" s="125">
        <f t="shared" si="21"/>
        <v>38</v>
      </c>
      <c r="AS99" s="125">
        <f t="shared" si="21"/>
        <v>79</v>
      </c>
      <c r="AT99" s="125">
        <f t="shared" si="21"/>
        <v>70</v>
      </c>
      <c r="AU99" s="125">
        <f t="shared" si="21"/>
        <v>0</v>
      </c>
      <c r="AV99" s="125">
        <f t="shared" si="21"/>
        <v>70</v>
      </c>
      <c r="AW99" s="125">
        <f t="shared" si="21"/>
        <v>55</v>
      </c>
      <c r="AX99" s="125">
        <f t="shared" si="21"/>
        <v>158</v>
      </c>
      <c r="AY99" s="125">
        <f t="shared" si="21"/>
        <v>0</v>
      </c>
      <c r="AZ99" s="125">
        <f t="shared" si="21"/>
        <v>220</v>
      </c>
      <c r="BA99" s="125">
        <f t="shared" si="21"/>
        <v>263.33999999999997</v>
      </c>
      <c r="BB99" s="125">
        <f t="shared" si="21"/>
        <v>18.5</v>
      </c>
      <c r="BC99" s="125">
        <f t="shared" si="21"/>
        <v>193.32</v>
      </c>
      <c r="BD99" s="125">
        <v>12.82</v>
      </c>
      <c r="BE99" s="125">
        <v>0</v>
      </c>
      <c r="BF99" s="125">
        <v>0</v>
      </c>
      <c r="BG99" s="125">
        <v>0</v>
      </c>
      <c r="BH99" s="125">
        <v>0</v>
      </c>
      <c r="BI99" s="125">
        <v>0</v>
      </c>
      <c r="BJ99" s="125">
        <v>12.82</v>
      </c>
      <c r="BK99" s="125">
        <v>0</v>
      </c>
      <c r="BL99" s="125">
        <v>0</v>
      </c>
      <c r="BM99" s="125">
        <v>0</v>
      </c>
      <c r="BN99" s="125">
        <v>0</v>
      </c>
      <c r="BO99" s="125">
        <v>0</v>
      </c>
      <c r="BP99" s="125">
        <v>0</v>
      </c>
      <c r="BQ99" s="125">
        <v>0</v>
      </c>
    </row>
    <row r="100" spans="1:69" s="115" customFormat="1" ht="17.25" customHeight="1">
      <c r="A100" s="123" t="s">
        <v>245</v>
      </c>
      <c r="B100" s="123" t="s">
        <v>146</v>
      </c>
      <c r="C100" s="123" t="s">
        <v>137</v>
      </c>
      <c r="D100" s="124" t="s">
        <v>141</v>
      </c>
      <c r="E100" s="125">
        <v>8921.01</v>
      </c>
      <c r="F100" s="125">
        <v>6863.53</v>
      </c>
      <c r="G100" s="125">
        <v>1801.87</v>
      </c>
      <c r="H100" s="125">
        <v>1473.56</v>
      </c>
      <c r="I100" s="125">
        <v>897.75</v>
      </c>
      <c r="J100" s="125">
        <v>49.13</v>
      </c>
      <c r="K100" s="125">
        <v>0</v>
      </c>
      <c r="L100" s="125">
        <v>526.67999999999995</v>
      </c>
      <c r="M100" s="125">
        <v>150.16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3437.95</v>
      </c>
      <c r="X100" s="123" t="s">
        <v>245</v>
      </c>
      <c r="Y100" s="123" t="s">
        <v>146</v>
      </c>
      <c r="Z100" s="123" t="s">
        <v>137</v>
      </c>
      <c r="AA100" s="124" t="s">
        <v>141</v>
      </c>
      <c r="AB100" s="123">
        <v>2044.66</v>
      </c>
      <c r="AC100" s="131">
        <v>200</v>
      </c>
      <c r="AD100" s="132">
        <v>30</v>
      </c>
      <c r="AE100" s="133">
        <v>0</v>
      </c>
      <c r="AF100" s="133">
        <v>0</v>
      </c>
      <c r="AG100" s="132">
        <v>47</v>
      </c>
      <c r="AH100" s="132">
        <v>130</v>
      </c>
      <c r="AI100" s="132">
        <v>25</v>
      </c>
      <c r="AJ100" s="132">
        <v>0</v>
      </c>
      <c r="AK100" s="132">
        <v>126.5</v>
      </c>
      <c r="AL100" s="132">
        <v>250</v>
      </c>
      <c r="AM100" s="133">
        <v>0</v>
      </c>
      <c r="AN100" s="132">
        <v>31</v>
      </c>
      <c r="AO100" s="132">
        <v>10</v>
      </c>
      <c r="AP100" s="132">
        <v>15</v>
      </c>
      <c r="AQ100" s="132">
        <v>15</v>
      </c>
      <c r="AR100" s="132">
        <v>38</v>
      </c>
      <c r="AS100" s="133">
        <v>79</v>
      </c>
      <c r="AT100" s="133">
        <v>70</v>
      </c>
      <c r="AU100" s="133">
        <v>0</v>
      </c>
      <c r="AV100" s="132">
        <v>70</v>
      </c>
      <c r="AW100" s="133">
        <v>55</v>
      </c>
      <c r="AX100" s="132">
        <v>158</v>
      </c>
      <c r="AY100" s="132">
        <v>0</v>
      </c>
      <c r="AZ100" s="132">
        <v>220</v>
      </c>
      <c r="BA100" s="132">
        <v>263.33999999999997</v>
      </c>
      <c r="BB100" s="132">
        <v>18.5</v>
      </c>
      <c r="BC100" s="132">
        <v>193.32</v>
      </c>
      <c r="BD100" s="125">
        <v>12.82</v>
      </c>
      <c r="BE100" s="125">
        <v>0</v>
      </c>
      <c r="BF100" s="125">
        <v>0</v>
      </c>
      <c r="BG100" s="125">
        <v>0</v>
      </c>
      <c r="BH100" s="125">
        <v>0</v>
      </c>
      <c r="BI100" s="125">
        <v>0</v>
      </c>
      <c r="BJ100" s="125">
        <v>12.82</v>
      </c>
      <c r="BK100" s="125">
        <v>0</v>
      </c>
      <c r="BL100" s="125">
        <v>0</v>
      </c>
      <c r="BM100" s="125">
        <v>0</v>
      </c>
      <c r="BN100" s="125">
        <v>0</v>
      </c>
      <c r="BO100" s="125">
        <v>0</v>
      </c>
      <c r="BP100" s="125">
        <v>0</v>
      </c>
      <c r="BQ100" s="125">
        <v>0</v>
      </c>
    </row>
    <row r="101" spans="1:69" s="115" customFormat="1" ht="17.25" customHeight="1">
      <c r="A101" s="123" t="s">
        <v>245</v>
      </c>
      <c r="B101" s="123" t="s">
        <v>146</v>
      </c>
      <c r="C101" s="123" t="s">
        <v>144</v>
      </c>
      <c r="D101" s="124" t="s">
        <v>147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3" t="s">
        <v>245</v>
      </c>
      <c r="Y101" s="123" t="s">
        <v>146</v>
      </c>
      <c r="Z101" s="123" t="s">
        <v>144</v>
      </c>
      <c r="AA101" s="124" t="s">
        <v>147</v>
      </c>
      <c r="AB101" s="123">
        <v>0</v>
      </c>
      <c r="AC101" s="125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5">
        <v>0</v>
      </c>
      <c r="BE101" s="125">
        <v>0</v>
      </c>
      <c r="BF101" s="125">
        <v>0</v>
      </c>
      <c r="BG101" s="125">
        <v>0</v>
      </c>
      <c r="BH101" s="125">
        <v>0</v>
      </c>
      <c r="BI101" s="125">
        <v>0</v>
      </c>
      <c r="BJ101" s="125">
        <v>0</v>
      </c>
      <c r="BK101" s="125">
        <v>0</v>
      </c>
      <c r="BL101" s="125">
        <v>0</v>
      </c>
      <c r="BM101" s="125">
        <v>0</v>
      </c>
      <c r="BN101" s="125">
        <v>0</v>
      </c>
      <c r="BO101" s="125">
        <v>0</v>
      </c>
      <c r="BP101" s="125">
        <v>0</v>
      </c>
      <c r="BQ101" s="125">
        <v>0</v>
      </c>
    </row>
    <row r="102" spans="1:69" s="115" customFormat="1" ht="17.25" customHeight="1">
      <c r="A102" s="123" t="s">
        <v>245</v>
      </c>
      <c r="B102" s="123" t="s">
        <v>146</v>
      </c>
      <c r="C102" s="123" t="s">
        <v>248</v>
      </c>
      <c r="D102" s="124" t="s">
        <v>234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3" t="s">
        <v>245</v>
      </c>
      <c r="Y102" s="123" t="s">
        <v>146</v>
      </c>
      <c r="Z102" s="123" t="s">
        <v>248</v>
      </c>
      <c r="AA102" s="124" t="s">
        <v>234</v>
      </c>
      <c r="AB102" s="123">
        <v>0</v>
      </c>
      <c r="AC102" s="125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5">
        <v>0</v>
      </c>
      <c r="BE102" s="125">
        <v>0</v>
      </c>
      <c r="BF102" s="125">
        <v>0</v>
      </c>
      <c r="BG102" s="125">
        <v>0</v>
      </c>
      <c r="BH102" s="125">
        <v>0</v>
      </c>
      <c r="BI102" s="125">
        <v>0</v>
      </c>
      <c r="BJ102" s="125">
        <v>0</v>
      </c>
      <c r="BK102" s="125">
        <v>0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</row>
    <row r="103" spans="1:69" s="115" customFormat="1" ht="17.25" customHeight="1">
      <c r="A103" s="123" t="s">
        <v>245</v>
      </c>
      <c r="B103" s="123" t="s">
        <v>146</v>
      </c>
      <c r="C103" s="123" t="s">
        <v>249</v>
      </c>
      <c r="D103" s="124" t="s">
        <v>250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3" t="s">
        <v>245</v>
      </c>
      <c r="Y103" s="123" t="s">
        <v>146</v>
      </c>
      <c r="Z103" s="123" t="s">
        <v>249</v>
      </c>
      <c r="AA103" s="124" t="s">
        <v>250</v>
      </c>
      <c r="AB103" s="123">
        <v>0</v>
      </c>
      <c r="AC103" s="125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5">
        <v>0</v>
      </c>
      <c r="BE103" s="125">
        <v>0</v>
      </c>
      <c r="BF103" s="125">
        <v>0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</row>
    <row r="104" spans="1:69" s="115" customFormat="1" ht="17.25" customHeight="1">
      <c r="A104" s="123" t="s">
        <v>245</v>
      </c>
      <c r="B104" s="123" t="s">
        <v>146</v>
      </c>
      <c r="C104" s="123" t="s">
        <v>251</v>
      </c>
      <c r="D104" s="124" t="s">
        <v>252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3" t="s">
        <v>245</v>
      </c>
      <c r="Y104" s="123" t="s">
        <v>146</v>
      </c>
      <c r="Z104" s="123" t="s">
        <v>251</v>
      </c>
      <c r="AA104" s="124" t="s">
        <v>252</v>
      </c>
      <c r="AB104" s="123">
        <v>0</v>
      </c>
      <c r="AC104" s="125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5">
        <v>0</v>
      </c>
      <c r="BE104" s="125">
        <v>0</v>
      </c>
      <c r="BF104" s="125">
        <v>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</row>
    <row r="105" spans="1:69" s="115" customFormat="1" ht="17.25" customHeight="1">
      <c r="A105" s="123" t="s">
        <v>245</v>
      </c>
      <c r="B105" s="123" t="s">
        <v>146</v>
      </c>
      <c r="C105" s="123" t="s">
        <v>153</v>
      </c>
      <c r="D105" s="124" t="s">
        <v>253</v>
      </c>
      <c r="E105" s="125">
        <v>212.24</v>
      </c>
      <c r="F105" s="125">
        <v>212.24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212.24</v>
      </c>
      <c r="X105" s="123" t="s">
        <v>245</v>
      </c>
      <c r="Y105" s="123" t="s">
        <v>146</v>
      </c>
      <c r="Z105" s="123" t="s">
        <v>153</v>
      </c>
      <c r="AA105" s="124" t="s">
        <v>253</v>
      </c>
      <c r="AB105" s="123">
        <v>0</v>
      </c>
      <c r="AC105" s="125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5">
        <v>0</v>
      </c>
      <c r="BE105" s="125">
        <v>0</v>
      </c>
      <c r="BF105" s="125">
        <v>0</v>
      </c>
      <c r="BG105" s="125">
        <v>0</v>
      </c>
      <c r="BH105" s="125">
        <v>0</v>
      </c>
      <c r="BI105" s="125">
        <v>0</v>
      </c>
      <c r="BJ105" s="125">
        <v>0</v>
      </c>
      <c r="BK105" s="125">
        <v>0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</row>
    <row r="106" spans="1:69" s="115" customFormat="1" ht="17.25" customHeight="1">
      <c r="A106" s="123"/>
      <c r="B106" s="123" t="s">
        <v>166</v>
      </c>
      <c r="C106" s="123"/>
      <c r="D106" s="124" t="s">
        <v>254</v>
      </c>
      <c r="E106" s="125">
        <v>727.78</v>
      </c>
      <c r="F106" s="125">
        <v>553.79</v>
      </c>
      <c r="G106" s="125">
        <v>268.98</v>
      </c>
      <c r="H106" s="125">
        <v>262.39</v>
      </c>
      <c r="I106" s="125">
        <v>178.65</v>
      </c>
      <c r="J106" s="125">
        <v>13.18</v>
      </c>
      <c r="K106" s="125">
        <v>0</v>
      </c>
      <c r="L106" s="125">
        <v>70.56</v>
      </c>
      <c r="M106" s="125">
        <v>22.42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3"/>
      <c r="Y106" s="123" t="s">
        <v>166</v>
      </c>
      <c r="Z106" s="123"/>
      <c r="AA106" s="124" t="s">
        <v>254</v>
      </c>
      <c r="AB106" s="123">
        <v>172.32</v>
      </c>
      <c r="AC106" s="125">
        <f>SUM(AC107:AC108)</f>
        <v>38.159999999999997</v>
      </c>
      <c r="AD106" s="125">
        <f t="shared" ref="AD106:BC106" si="22">SUM(AD107:AD108)</f>
        <v>2</v>
      </c>
      <c r="AE106" s="125">
        <f t="shared" si="22"/>
        <v>0</v>
      </c>
      <c r="AF106" s="125">
        <f t="shared" si="22"/>
        <v>0</v>
      </c>
      <c r="AG106" s="125">
        <f t="shared" si="22"/>
        <v>1</v>
      </c>
      <c r="AH106" s="125">
        <f t="shared" si="22"/>
        <v>4</v>
      </c>
      <c r="AI106" s="125">
        <f t="shared" si="22"/>
        <v>2</v>
      </c>
      <c r="AJ106" s="125">
        <f t="shared" si="22"/>
        <v>0</v>
      </c>
      <c r="AK106" s="125">
        <f t="shared" si="22"/>
        <v>0</v>
      </c>
      <c r="AL106" s="125">
        <f t="shared" si="22"/>
        <v>25</v>
      </c>
      <c r="AM106" s="125">
        <f t="shared" si="22"/>
        <v>0</v>
      </c>
      <c r="AN106" s="125">
        <f t="shared" si="22"/>
        <v>0.5</v>
      </c>
      <c r="AO106" s="125">
        <f t="shared" si="22"/>
        <v>15</v>
      </c>
      <c r="AP106" s="125">
        <f t="shared" si="22"/>
        <v>0</v>
      </c>
      <c r="AQ106" s="125">
        <f t="shared" si="22"/>
        <v>0.3</v>
      </c>
      <c r="AR106" s="125">
        <f t="shared" si="22"/>
        <v>6</v>
      </c>
      <c r="AS106" s="125">
        <f t="shared" si="22"/>
        <v>0</v>
      </c>
      <c r="AT106" s="125">
        <f t="shared" si="22"/>
        <v>0</v>
      </c>
      <c r="AU106" s="125">
        <f t="shared" si="22"/>
        <v>0</v>
      </c>
      <c r="AV106" s="125">
        <f t="shared" si="22"/>
        <v>0</v>
      </c>
      <c r="AW106" s="125">
        <f t="shared" si="22"/>
        <v>0</v>
      </c>
      <c r="AX106" s="125">
        <f t="shared" si="22"/>
        <v>23.5</v>
      </c>
      <c r="AY106" s="125">
        <f t="shared" si="22"/>
        <v>0</v>
      </c>
      <c r="AZ106" s="125">
        <f t="shared" si="22"/>
        <v>8</v>
      </c>
      <c r="BA106" s="125">
        <f t="shared" si="22"/>
        <v>46.86</v>
      </c>
      <c r="BB106" s="125">
        <f t="shared" si="22"/>
        <v>0</v>
      </c>
      <c r="BC106" s="125">
        <f t="shared" si="22"/>
        <v>0</v>
      </c>
      <c r="BD106" s="125">
        <v>1.68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1.68</v>
      </c>
      <c r="BK106" s="125">
        <v>0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</row>
    <row r="107" spans="1:69" s="115" customFormat="1" ht="17.25" customHeight="1">
      <c r="A107" s="123" t="s">
        <v>245</v>
      </c>
      <c r="B107" s="123" t="s">
        <v>168</v>
      </c>
      <c r="C107" s="123" t="s">
        <v>137</v>
      </c>
      <c r="D107" s="124" t="s">
        <v>141</v>
      </c>
      <c r="E107" s="125">
        <v>727.78</v>
      </c>
      <c r="F107" s="125">
        <v>553.79</v>
      </c>
      <c r="G107" s="125">
        <v>268.98</v>
      </c>
      <c r="H107" s="125">
        <v>262.39</v>
      </c>
      <c r="I107" s="125">
        <v>178.65</v>
      </c>
      <c r="J107" s="125">
        <v>13.18</v>
      </c>
      <c r="K107" s="125">
        <v>0</v>
      </c>
      <c r="L107" s="125">
        <v>70.56</v>
      </c>
      <c r="M107" s="125">
        <v>22.42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3" t="s">
        <v>245</v>
      </c>
      <c r="Y107" s="123" t="s">
        <v>168</v>
      </c>
      <c r="Z107" s="123" t="s">
        <v>137</v>
      </c>
      <c r="AA107" s="124" t="s">
        <v>141</v>
      </c>
      <c r="AB107" s="123">
        <v>172.32</v>
      </c>
      <c r="AC107" s="131">
        <v>38.159999999999997</v>
      </c>
      <c r="AD107" s="132">
        <v>2</v>
      </c>
      <c r="AE107" s="133">
        <v>0</v>
      </c>
      <c r="AF107" s="133">
        <v>0</v>
      </c>
      <c r="AG107" s="132">
        <v>1</v>
      </c>
      <c r="AH107" s="132">
        <v>4</v>
      </c>
      <c r="AI107" s="132">
        <v>2</v>
      </c>
      <c r="AJ107" s="132">
        <v>0</v>
      </c>
      <c r="AK107" s="132">
        <v>0</v>
      </c>
      <c r="AL107" s="132">
        <v>25</v>
      </c>
      <c r="AM107" s="133">
        <v>0</v>
      </c>
      <c r="AN107" s="132">
        <v>0.5</v>
      </c>
      <c r="AO107" s="132">
        <v>15</v>
      </c>
      <c r="AP107" s="132">
        <v>0</v>
      </c>
      <c r="AQ107" s="132">
        <v>0.3</v>
      </c>
      <c r="AR107" s="132">
        <v>6</v>
      </c>
      <c r="AS107" s="133">
        <v>0</v>
      </c>
      <c r="AT107" s="133">
        <v>0</v>
      </c>
      <c r="AU107" s="133">
        <v>0</v>
      </c>
      <c r="AV107" s="132">
        <v>0</v>
      </c>
      <c r="AW107" s="133">
        <v>0</v>
      </c>
      <c r="AX107" s="132">
        <v>23.5</v>
      </c>
      <c r="AY107" s="132">
        <v>0</v>
      </c>
      <c r="AZ107" s="132">
        <v>8</v>
      </c>
      <c r="BA107" s="132">
        <v>46.86</v>
      </c>
      <c r="BB107" s="132">
        <v>0</v>
      </c>
      <c r="BC107" s="132">
        <v>0</v>
      </c>
      <c r="BD107" s="125">
        <v>1.68</v>
      </c>
      <c r="BE107" s="125">
        <v>0</v>
      </c>
      <c r="BF107" s="125">
        <v>0</v>
      </c>
      <c r="BG107" s="125">
        <v>0</v>
      </c>
      <c r="BH107" s="125">
        <v>0</v>
      </c>
      <c r="BI107" s="125">
        <v>0</v>
      </c>
      <c r="BJ107" s="125">
        <v>1.68</v>
      </c>
      <c r="BK107" s="125">
        <v>0</v>
      </c>
      <c r="BL107" s="125">
        <v>0</v>
      </c>
      <c r="BM107" s="125">
        <v>0</v>
      </c>
      <c r="BN107" s="125">
        <v>0</v>
      </c>
      <c r="BO107" s="125">
        <v>0</v>
      </c>
      <c r="BP107" s="125">
        <v>0</v>
      </c>
      <c r="BQ107" s="125">
        <v>0</v>
      </c>
    </row>
    <row r="108" spans="1:69" s="115" customFormat="1" ht="17.25" customHeight="1">
      <c r="A108" s="123" t="s">
        <v>245</v>
      </c>
      <c r="B108" s="123" t="s">
        <v>168</v>
      </c>
      <c r="C108" s="123" t="s">
        <v>153</v>
      </c>
      <c r="D108" s="124" t="s">
        <v>255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3" t="s">
        <v>245</v>
      </c>
      <c r="Y108" s="123" t="s">
        <v>168</v>
      </c>
      <c r="Z108" s="123" t="s">
        <v>153</v>
      </c>
      <c r="AA108" s="124" t="s">
        <v>255</v>
      </c>
      <c r="AB108" s="123">
        <v>0</v>
      </c>
      <c r="AC108" s="125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5">
        <v>0</v>
      </c>
      <c r="BE108" s="125">
        <v>0</v>
      </c>
      <c r="BF108" s="125">
        <v>0</v>
      </c>
      <c r="BG108" s="125">
        <v>0</v>
      </c>
      <c r="BH108" s="125">
        <v>0</v>
      </c>
      <c r="BI108" s="125">
        <v>0</v>
      </c>
      <c r="BJ108" s="125">
        <v>0</v>
      </c>
      <c r="BK108" s="125">
        <v>0</v>
      </c>
      <c r="BL108" s="125">
        <v>0</v>
      </c>
      <c r="BM108" s="125">
        <v>0</v>
      </c>
      <c r="BN108" s="125">
        <v>0</v>
      </c>
      <c r="BO108" s="125">
        <v>0</v>
      </c>
      <c r="BP108" s="125">
        <v>0</v>
      </c>
      <c r="BQ108" s="125">
        <v>0</v>
      </c>
    </row>
    <row r="109" spans="1:69" s="115" customFormat="1" ht="17.25" customHeight="1">
      <c r="A109" s="123"/>
      <c r="B109" s="123" t="s">
        <v>151</v>
      </c>
      <c r="C109" s="123"/>
      <c r="D109" s="124" t="s">
        <v>256</v>
      </c>
      <c r="E109" s="125">
        <v>0</v>
      </c>
      <c r="F109" s="125">
        <v>0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3"/>
      <c r="Y109" s="123" t="s">
        <v>151</v>
      </c>
      <c r="Z109" s="123"/>
      <c r="AA109" s="124" t="s">
        <v>256</v>
      </c>
      <c r="AB109" s="123">
        <v>0</v>
      </c>
      <c r="AC109" s="125">
        <f>SUM(AC110)</f>
        <v>0</v>
      </c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5">
        <v>0</v>
      </c>
      <c r="BE109" s="125">
        <v>0</v>
      </c>
      <c r="BF109" s="125">
        <v>0</v>
      </c>
      <c r="BG109" s="125">
        <v>0</v>
      </c>
      <c r="BH109" s="125">
        <v>0</v>
      </c>
      <c r="BI109" s="125">
        <v>0</v>
      </c>
      <c r="BJ109" s="125">
        <v>0</v>
      </c>
      <c r="BK109" s="125">
        <v>0</v>
      </c>
      <c r="BL109" s="125">
        <v>0</v>
      </c>
      <c r="BM109" s="125">
        <v>0</v>
      </c>
      <c r="BN109" s="125">
        <v>0</v>
      </c>
      <c r="BO109" s="125">
        <v>0</v>
      </c>
      <c r="BP109" s="125">
        <v>0</v>
      </c>
      <c r="BQ109" s="125">
        <v>0</v>
      </c>
    </row>
    <row r="110" spans="1:69" s="115" customFormat="1" ht="17.25" customHeight="1">
      <c r="A110" s="123" t="s">
        <v>245</v>
      </c>
      <c r="B110" s="123" t="s">
        <v>174</v>
      </c>
      <c r="C110" s="123" t="s">
        <v>153</v>
      </c>
      <c r="D110" s="124" t="s">
        <v>257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3" t="s">
        <v>245</v>
      </c>
      <c r="Y110" s="123" t="s">
        <v>174</v>
      </c>
      <c r="Z110" s="123" t="s">
        <v>153</v>
      </c>
      <c r="AA110" s="124" t="s">
        <v>257</v>
      </c>
      <c r="AB110" s="123">
        <v>0</v>
      </c>
      <c r="AC110" s="125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5">
        <v>0</v>
      </c>
      <c r="BE110" s="125">
        <v>0</v>
      </c>
      <c r="BF110" s="125">
        <v>0</v>
      </c>
      <c r="BG110" s="125">
        <v>0</v>
      </c>
      <c r="BH110" s="125">
        <v>0</v>
      </c>
      <c r="BI110" s="125">
        <v>0</v>
      </c>
      <c r="BJ110" s="125">
        <v>0</v>
      </c>
      <c r="BK110" s="125">
        <v>0</v>
      </c>
      <c r="BL110" s="125">
        <v>0</v>
      </c>
      <c r="BM110" s="125">
        <v>0</v>
      </c>
      <c r="BN110" s="125">
        <v>0</v>
      </c>
      <c r="BO110" s="125">
        <v>0</v>
      </c>
      <c r="BP110" s="125">
        <v>0</v>
      </c>
      <c r="BQ110" s="125">
        <v>0</v>
      </c>
    </row>
    <row r="111" spans="1:69" s="115" customFormat="1" ht="17.25" customHeight="1">
      <c r="A111" s="123"/>
      <c r="B111" s="123" t="s">
        <v>153</v>
      </c>
      <c r="C111" s="123"/>
      <c r="D111" s="124" t="s">
        <v>258</v>
      </c>
      <c r="E111" s="125">
        <v>0</v>
      </c>
      <c r="F111" s="125">
        <v>0</v>
      </c>
      <c r="G111" s="125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3"/>
      <c r="Y111" s="123" t="s">
        <v>153</v>
      </c>
      <c r="Z111" s="123"/>
      <c r="AA111" s="124" t="s">
        <v>258</v>
      </c>
      <c r="AB111" s="123">
        <v>0</v>
      </c>
      <c r="AC111" s="125">
        <f>SUM(AC112)</f>
        <v>0</v>
      </c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5">
        <v>0</v>
      </c>
      <c r="BE111" s="125">
        <v>0</v>
      </c>
      <c r="BF111" s="125">
        <v>0</v>
      </c>
      <c r="BG111" s="125">
        <v>0</v>
      </c>
      <c r="BH111" s="125">
        <v>0</v>
      </c>
      <c r="BI111" s="125">
        <v>0</v>
      </c>
      <c r="BJ111" s="125">
        <v>0</v>
      </c>
      <c r="BK111" s="125">
        <v>0</v>
      </c>
      <c r="BL111" s="125">
        <v>0</v>
      </c>
      <c r="BM111" s="125">
        <v>0</v>
      </c>
      <c r="BN111" s="125">
        <v>0</v>
      </c>
      <c r="BO111" s="125">
        <v>0</v>
      </c>
      <c r="BP111" s="125">
        <v>0</v>
      </c>
      <c r="BQ111" s="125">
        <v>0</v>
      </c>
    </row>
    <row r="112" spans="1:69" s="115" customFormat="1" ht="17.25" customHeight="1">
      <c r="A112" s="123" t="s">
        <v>245</v>
      </c>
      <c r="B112" s="123" t="s">
        <v>259</v>
      </c>
      <c r="C112" s="123" t="s">
        <v>137</v>
      </c>
      <c r="D112" s="124" t="s">
        <v>260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3" t="s">
        <v>245</v>
      </c>
      <c r="Y112" s="123" t="s">
        <v>259</v>
      </c>
      <c r="Z112" s="123" t="s">
        <v>137</v>
      </c>
      <c r="AA112" s="124" t="s">
        <v>260</v>
      </c>
      <c r="AB112" s="123">
        <v>0</v>
      </c>
      <c r="AC112" s="125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5">
        <v>0</v>
      </c>
      <c r="BE112" s="125">
        <v>0</v>
      </c>
      <c r="BF112" s="125">
        <v>0</v>
      </c>
      <c r="BG112" s="125">
        <v>0</v>
      </c>
      <c r="BH112" s="125">
        <v>0</v>
      </c>
      <c r="BI112" s="125">
        <v>0</v>
      </c>
      <c r="BJ112" s="125">
        <v>0</v>
      </c>
      <c r="BK112" s="125">
        <v>0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</row>
    <row r="113" spans="1:69" s="115" customFormat="1" ht="17.25" customHeight="1">
      <c r="A113" s="123" t="s">
        <v>261</v>
      </c>
      <c r="B113" s="123"/>
      <c r="C113" s="123"/>
      <c r="D113" s="124" t="s">
        <v>262</v>
      </c>
      <c r="E113" s="125">
        <v>49478.8</v>
      </c>
      <c r="F113" s="125">
        <v>47001.84</v>
      </c>
      <c r="G113" s="125">
        <v>26544.94</v>
      </c>
      <c r="H113" s="125">
        <v>4222.03</v>
      </c>
      <c r="I113" s="125">
        <v>145.35</v>
      </c>
      <c r="J113" s="125">
        <v>1956.68</v>
      </c>
      <c r="K113" s="125">
        <v>2000</v>
      </c>
      <c r="L113" s="125">
        <v>120</v>
      </c>
      <c r="M113" s="125">
        <v>2128.75</v>
      </c>
      <c r="N113" s="125">
        <v>0</v>
      </c>
      <c r="O113" s="125">
        <v>13297.5</v>
      </c>
      <c r="P113" s="125">
        <v>0</v>
      </c>
      <c r="Q113" s="125">
        <v>0</v>
      </c>
      <c r="R113" s="125">
        <v>58.62</v>
      </c>
      <c r="S113" s="125">
        <v>0</v>
      </c>
      <c r="T113" s="125">
        <v>0</v>
      </c>
      <c r="U113" s="125">
        <v>0</v>
      </c>
      <c r="V113" s="125">
        <v>0</v>
      </c>
      <c r="W113" s="125">
        <v>750</v>
      </c>
      <c r="X113" s="123" t="s">
        <v>261</v>
      </c>
      <c r="Y113" s="123"/>
      <c r="Z113" s="123"/>
      <c r="AA113" s="124" t="s">
        <v>262</v>
      </c>
      <c r="AB113" s="123">
        <v>2138.6</v>
      </c>
      <c r="AC113" s="125">
        <f>AC114+AC119+AC126+AC130</f>
        <v>406.47</v>
      </c>
      <c r="AD113" s="125">
        <f t="shared" ref="AD113:BC113" si="23">AD114+AD119+AD126+AD130</f>
        <v>47.4</v>
      </c>
      <c r="AE113" s="125">
        <f t="shared" si="23"/>
        <v>5</v>
      </c>
      <c r="AF113" s="125">
        <f t="shared" si="23"/>
        <v>0.23</v>
      </c>
      <c r="AG113" s="125">
        <f t="shared" si="23"/>
        <v>79.83</v>
      </c>
      <c r="AH113" s="125">
        <f t="shared" si="23"/>
        <v>110.6</v>
      </c>
      <c r="AI113" s="125">
        <f t="shared" si="23"/>
        <v>13.83</v>
      </c>
      <c r="AJ113" s="125">
        <f t="shared" si="23"/>
        <v>0</v>
      </c>
      <c r="AK113" s="125">
        <f t="shared" si="23"/>
        <v>53.75</v>
      </c>
      <c r="AL113" s="125">
        <f t="shared" si="23"/>
        <v>78.25</v>
      </c>
      <c r="AM113" s="125">
        <f t="shared" si="23"/>
        <v>0</v>
      </c>
      <c r="AN113" s="125">
        <f t="shared" si="23"/>
        <v>281.06</v>
      </c>
      <c r="AO113" s="125">
        <f t="shared" si="23"/>
        <v>2.5</v>
      </c>
      <c r="AP113" s="125">
        <f t="shared" si="23"/>
        <v>10.050000000000001</v>
      </c>
      <c r="AQ113" s="125">
        <f t="shared" si="23"/>
        <v>46.43</v>
      </c>
      <c r="AR113" s="125">
        <f t="shared" si="23"/>
        <v>23.6</v>
      </c>
      <c r="AS113" s="125">
        <f t="shared" si="23"/>
        <v>184.84</v>
      </c>
      <c r="AT113" s="125">
        <f t="shared" si="23"/>
        <v>0</v>
      </c>
      <c r="AU113" s="125">
        <f t="shared" si="23"/>
        <v>25</v>
      </c>
      <c r="AV113" s="125">
        <f t="shared" si="23"/>
        <v>76.55</v>
      </c>
      <c r="AW113" s="125">
        <f t="shared" si="23"/>
        <v>0</v>
      </c>
      <c r="AX113" s="125">
        <f t="shared" si="23"/>
        <v>155.77000000000001</v>
      </c>
      <c r="AY113" s="125">
        <f t="shared" si="23"/>
        <v>0</v>
      </c>
      <c r="AZ113" s="125">
        <f t="shared" si="23"/>
        <v>0</v>
      </c>
      <c r="BA113" s="125">
        <f t="shared" si="23"/>
        <v>55.64</v>
      </c>
      <c r="BB113" s="125">
        <f t="shared" si="23"/>
        <v>0.3</v>
      </c>
      <c r="BC113" s="125">
        <f t="shared" si="23"/>
        <v>481.54</v>
      </c>
      <c r="BD113" s="125">
        <v>338.35</v>
      </c>
      <c r="BE113" s="125">
        <v>3.88</v>
      </c>
      <c r="BF113" s="125">
        <v>3.88</v>
      </c>
      <c r="BG113" s="125">
        <v>0</v>
      </c>
      <c r="BH113" s="125">
        <v>3.96</v>
      </c>
      <c r="BI113" s="125">
        <v>0</v>
      </c>
      <c r="BJ113" s="125">
        <v>225.82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104.69</v>
      </c>
    </row>
    <row r="114" spans="1:69" s="115" customFormat="1" ht="17.25" customHeight="1">
      <c r="A114" s="123"/>
      <c r="B114" s="123" t="s">
        <v>137</v>
      </c>
      <c r="C114" s="123"/>
      <c r="D114" s="124" t="s">
        <v>263</v>
      </c>
      <c r="E114" s="125">
        <v>961.65</v>
      </c>
      <c r="F114" s="125">
        <v>823.27</v>
      </c>
      <c r="G114" s="125">
        <v>407.86</v>
      </c>
      <c r="H114" s="125">
        <v>345.42</v>
      </c>
      <c r="I114" s="125">
        <v>113.85</v>
      </c>
      <c r="J114" s="125">
        <v>3.55</v>
      </c>
      <c r="K114" s="125">
        <v>108.02</v>
      </c>
      <c r="L114" s="125">
        <v>120</v>
      </c>
      <c r="M114" s="125">
        <v>33.99</v>
      </c>
      <c r="N114" s="125">
        <v>0</v>
      </c>
      <c r="O114" s="125">
        <v>36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3"/>
      <c r="Y114" s="123" t="s">
        <v>137</v>
      </c>
      <c r="Z114" s="123"/>
      <c r="AA114" s="124" t="s">
        <v>263</v>
      </c>
      <c r="AB114" s="123">
        <v>106.58</v>
      </c>
      <c r="AC114" s="125">
        <f>SUM(AC115:AC118)</f>
        <v>9</v>
      </c>
      <c r="AD114" s="125">
        <f t="shared" ref="AD114:BC114" si="24">SUM(AD115:AD118)</f>
        <v>5.7</v>
      </c>
      <c r="AE114" s="125">
        <f t="shared" si="24"/>
        <v>5</v>
      </c>
      <c r="AF114" s="125">
        <f t="shared" si="24"/>
        <v>0</v>
      </c>
      <c r="AG114" s="125">
        <f t="shared" si="24"/>
        <v>2</v>
      </c>
      <c r="AH114" s="125">
        <f t="shared" si="24"/>
        <v>3</v>
      </c>
      <c r="AI114" s="125">
        <f t="shared" si="24"/>
        <v>5</v>
      </c>
      <c r="AJ114" s="125">
        <f t="shared" si="24"/>
        <v>0</v>
      </c>
      <c r="AK114" s="125">
        <f t="shared" si="24"/>
        <v>5</v>
      </c>
      <c r="AL114" s="125">
        <f t="shared" si="24"/>
        <v>5</v>
      </c>
      <c r="AM114" s="125">
        <f t="shared" si="24"/>
        <v>0</v>
      </c>
      <c r="AN114" s="125">
        <f t="shared" si="24"/>
        <v>5</v>
      </c>
      <c r="AO114" s="125">
        <f t="shared" si="24"/>
        <v>0</v>
      </c>
      <c r="AP114" s="125">
        <f t="shared" si="24"/>
        <v>5</v>
      </c>
      <c r="AQ114" s="125">
        <f t="shared" si="24"/>
        <v>5.5</v>
      </c>
      <c r="AR114" s="125">
        <f t="shared" si="24"/>
        <v>10.8</v>
      </c>
      <c r="AS114" s="125">
        <f t="shared" si="24"/>
        <v>1</v>
      </c>
      <c r="AT114" s="125">
        <f t="shared" si="24"/>
        <v>0</v>
      </c>
      <c r="AU114" s="125">
        <f t="shared" si="24"/>
        <v>0</v>
      </c>
      <c r="AV114" s="125">
        <f t="shared" si="24"/>
        <v>2</v>
      </c>
      <c r="AW114" s="125">
        <f t="shared" si="24"/>
        <v>0</v>
      </c>
      <c r="AX114" s="125">
        <f t="shared" si="24"/>
        <v>17</v>
      </c>
      <c r="AY114" s="125">
        <f t="shared" si="24"/>
        <v>0</v>
      </c>
      <c r="AZ114" s="125">
        <f t="shared" si="24"/>
        <v>0</v>
      </c>
      <c r="BA114" s="125">
        <f t="shared" si="24"/>
        <v>16.22</v>
      </c>
      <c r="BB114" s="125">
        <f t="shared" si="24"/>
        <v>0</v>
      </c>
      <c r="BC114" s="125">
        <f t="shared" si="24"/>
        <v>4.3600000000000003</v>
      </c>
      <c r="BD114" s="125">
        <v>31.8</v>
      </c>
      <c r="BE114" s="125">
        <v>0</v>
      </c>
      <c r="BF114" s="125">
        <v>0</v>
      </c>
      <c r="BG114" s="125">
        <v>0</v>
      </c>
      <c r="BH114" s="125">
        <v>0.06</v>
      </c>
      <c r="BI114" s="125">
        <v>0</v>
      </c>
      <c r="BJ114" s="125">
        <v>31.74</v>
      </c>
      <c r="BK114" s="125">
        <v>0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</row>
    <row r="115" spans="1:69" s="115" customFormat="1" ht="17.25" customHeight="1">
      <c r="A115" s="123" t="s">
        <v>264</v>
      </c>
      <c r="B115" s="123" t="s">
        <v>140</v>
      </c>
      <c r="C115" s="123" t="s">
        <v>137</v>
      </c>
      <c r="D115" s="124" t="s">
        <v>141</v>
      </c>
      <c r="E115" s="125">
        <v>925.04</v>
      </c>
      <c r="F115" s="125">
        <v>803.02</v>
      </c>
      <c r="G115" s="125">
        <v>407.86</v>
      </c>
      <c r="H115" s="125">
        <v>345.42</v>
      </c>
      <c r="I115" s="125">
        <v>113.85</v>
      </c>
      <c r="J115" s="125">
        <v>3.55</v>
      </c>
      <c r="K115" s="125">
        <v>108.02</v>
      </c>
      <c r="L115" s="125">
        <v>120</v>
      </c>
      <c r="M115" s="125">
        <v>33.99</v>
      </c>
      <c r="N115" s="125">
        <v>0</v>
      </c>
      <c r="O115" s="125">
        <v>15.75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3" t="s">
        <v>264</v>
      </c>
      <c r="Y115" s="123" t="s">
        <v>140</v>
      </c>
      <c r="Z115" s="123" t="s">
        <v>137</v>
      </c>
      <c r="AA115" s="124" t="s">
        <v>141</v>
      </c>
      <c r="AB115" s="123">
        <v>106.58</v>
      </c>
      <c r="AC115" s="131">
        <v>9</v>
      </c>
      <c r="AD115" s="132">
        <v>5.7</v>
      </c>
      <c r="AE115" s="133">
        <v>5</v>
      </c>
      <c r="AF115" s="133">
        <v>0</v>
      </c>
      <c r="AG115" s="132">
        <v>2</v>
      </c>
      <c r="AH115" s="132">
        <v>3</v>
      </c>
      <c r="AI115" s="132">
        <v>5</v>
      </c>
      <c r="AJ115" s="132">
        <v>0</v>
      </c>
      <c r="AK115" s="132">
        <v>5</v>
      </c>
      <c r="AL115" s="132">
        <v>5</v>
      </c>
      <c r="AM115" s="133">
        <v>0</v>
      </c>
      <c r="AN115" s="132">
        <v>5</v>
      </c>
      <c r="AO115" s="132">
        <v>0</v>
      </c>
      <c r="AP115" s="132">
        <v>5</v>
      </c>
      <c r="AQ115" s="132">
        <v>5.5</v>
      </c>
      <c r="AR115" s="132">
        <v>10.8</v>
      </c>
      <c r="AS115" s="133">
        <v>1</v>
      </c>
      <c r="AT115" s="133">
        <v>0</v>
      </c>
      <c r="AU115" s="133">
        <v>0</v>
      </c>
      <c r="AV115" s="132">
        <v>2</v>
      </c>
      <c r="AW115" s="133">
        <v>0</v>
      </c>
      <c r="AX115" s="132">
        <v>17</v>
      </c>
      <c r="AY115" s="132">
        <v>0</v>
      </c>
      <c r="AZ115" s="132">
        <v>0</v>
      </c>
      <c r="BA115" s="132">
        <v>16.22</v>
      </c>
      <c r="BB115" s="132">
        <v>0</v>
      </c>
      <c r="BC115" s="132">
        <v>4.3600000000000003</v>
      </c>
      <c r="BD115" s="125">
        <v>15.44</v>
      </c>
      <c r="BE115" s="125">
        <v>0</v>
      </c>
      <c r="BF115" s="125">
        <v>0</v>
      </c>
      <c r="BG115" s="125">
        <v>0</v>
      </c>
      <c r="BH115" s="125">
        <v>0.06</v>
      </c>
      <c r="BI115" s="125">
        <v>0</v>
      </c>
      <c r="BJ115" s="125">
        <v>15.38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</row>
    <row r="116" spans="1:69" s="115" customFormat="1" ht="17.25" customHeight="1">
      <c r="A116" s="123" t="s">
        <v>264</v>
      </c>
      <c r="B116" s="123" t="s">
        <v>140</v>
      </c>
      <c r="C116" s="123" t="s">
        <v>144</v>
      </c>
      <c r="D116" s="124" t="s">
        <v>147</v>
      </c>
      <c r="E116" s="125">
        <v>36.61</v>
      </c>
      <c r="F116" s="125">
        <v>20.25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20.25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3" t="s">
        <v>264</v>
      </c>
      <c r="Y116" s="123" t="s">
        <v>140</v>
      </c>
      <c r="Z116" s="123" t="s">
        <v>144</v>
      </c>
      <c r="AA116" s="124" t="s">
        <v>147</v>
      </c>
      <c r="AB116" s="123">
        <v>0</v>
      </c>
      <c r="AC116" s="125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5">
        <v>16.36</v>
      </c>
      <c r="BE116" s="125">
        <v>0</v>
      </c>
      <c r="BF116" s="125">
        <v>0</v>
      </c>
      <c r="BG116" s="125">
        <v>0</v>
      </c>
      <c r="BH116" s="125">
        <v>0</v>
      </c>
      <c r="BI116" s="125">
        <v>0</v>
      </c>
      <c r="BJ116" s="125">
        <v>16.36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</row>
    <row r="117" spans="1:69" s="115" customFormat="1" ht="17.25" customHeight="1">
      <c r="A117" s="123" t="s">
        <v>264</v>
      </c>
      <c r="B117" s="123" t="s">
        <v>140</v>
      </c>
      <c r="C117" s="123" t="s">
        <v>148</v>
      </c>
      <c r="D117" s="124" t="s">
        <v>208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3" t="s">
        <v>264</v>
      </c>
      <c r="Y117" s="123" t="s">
        <v>140</v>
      </c>
      <c r="Z117" s="123" t="s">
        <v>148</v>
      </c>
      <c r="AA117" s="124" t="s">
        <v>208</v>
      </c>
      <c r="AB117" s="123">
        <v>0</v>
      </c>
      <c r="AC117" s="125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5">
        <v>0</v>
      </c>
      <c r="BE117" s="125">
        <v>0</v>
      </c>
      <c r="BF117" s="125">
        <v>0</v>
      </c>
      <c r="BG117" s="125">
        <v>0</v>
      </c>
      <c r="BH117" s="125">
        <v>0</v>
      </c>
      <c r="BI117" s="125">
        <v>0</v>
      </c>
      <c r="BJ117" s="125">
        <v>0</v>
      </c>
      <c r="BK117" s="125">
        <v>0</v>
      </c>
      <c r="BL117" s="125">
        <v>0</v>
      </c>
      <c r="BM117" s="125">
        <v>0</v>
      </c>
      <c r="BN117" s="125">
        <v>0</v>
      </c>
      <c r="BO117" s="125">
        <v>0</v>
      </c>
      <c r="BP117" s="125">
        <v>0</v>
      </c>
      <c r="BQ117" s="125">
        <v>0</v>
      </c>
    </row>
    <row r="118" spans="1:69" s="115" customFormat="1" ht="17.25" customHeight="1">
      <c r="A118" s="123" t="s">
        <v>264</v>
      </c>
      <c r="B118" s="123" t="s">
        <v>140</v>
      </c>
      <c r="C118" s="123" t="s">
        <v>153</v>
      </c>
      <c r="D118" s="124" t="s">
        <v>265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3" t="s">
        <v>264</v>
      </c>
      <c r="Y118" s="123" t="s">
        <v>140</v>
      </c>
      <c r="Z118" s="123" t="s">
        <v>153</v>
      </c>
      <c r="AA118" s="124" t="s">
        <v>265</v>
      </c>
      <c r="AB118" s="123">
        <v>0</v>
      </c>
      <c r="AC118" s="125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5">
        <v>0</v>
      </c>
      <c r="BE118" s="125">
        <v>0</v>
      </c>
      <c r="BF118" s="125">
        <v>0</v>
      </c>
      <c r="BG118" s="125">
        <v>0</v>
      </c>
      <c r="BH118" s="125">
        <v>0</v>
      </c>
      <c r="BI118" s="125">
        <v>0</v>
      </c>
      <c r="BJ118" s="125">
        <v>0</v>
      </c>
      <c r="BK118" s="125">
        <v>0</v>
      </c>
      <c r="BL118" s="125">
        <v>0</v>
      </c>
      <c r="BM118" s="125">
        <v>0</v>
      </c>
      <c r="BN118" s="125">
        <v>0</v>
      </c>
      <c r="BO118" s="125">
        <v>0</v>
      </c>
      <c r="BP118" s="125">
        <v>0</v>
      </c>
      <c r="BQ118" s="125">
        <v>0</v>
      </c>
    </row>
    <row r="119" spans="1:69" s="115" customFormat="1" ht="17.25" customHeight="1">
      <c r="A119" s="123"/>
      <c r="B119" s="123" t="s">
        <v>144</v>
      </c>
      <c r="C119" s="123"/>
      <c r="D119" s="124" t="s">
        <v>266</v>
      </c>
      <c r="E119" s="125">
        <v>46626.53</v>
      </c>
      <c r="F119" s="125">
        <v>44460.82</v>
      </c>
      <c r="G119" s="125">
        <v>25103.93</v>
      </c>
      <c r="H119" s="125">
        <v>3845.11</v>
      </c>
      <c r="I119" s="125">
        <v>0</v>
      </c>
      <c r="J119" s="125">
        <v>1953.13</v>
      </c>
      <c r="K119" s="125">
        <v>1891.98</v>
      </c>
      <c r="L119" s="125">
        <v>0</v>
      </c>
      <c r="M119" s="125">
        <v>2008.66</v>
      </c>
      <c r="N119" s="125">
        <v>0</v>
      </c>
      <c r="O119" s="125">
        <v>12694.5</v>
      </c>
      <c r="P119" s="125">
        <v>0</v>
      </c>
      <c r="Q119" s="125">
        <v>0</v>
      </c>
      <c r="R119" s="125">
        <v>58.62</v>
      </c>
      <c r="S119" s="125">
        <v>0</v>
      </c>
      <c r="T119" s="125">
        <v>0</v>
      </c>
      <c r="U119" s="125">
        <v>0</v>
      </c>
      <c r="V119" s="125">
        <v>0</v>
      </c>
      <c r="W119" s="125">
        <v>750</v>
      </c>
      <c r="X119" s="123"/>
      <c r="Y119" s="123" t="s">
        <v>144</v>
      </c>
      <c r="Z119" s="123"/>
      <c r="AA119" s="124" t="s">
        <v>266</v>
      </c>
      <c r="AB119" s="123">
        <v>1864.4</v>
      </c>
      <c r="AC119" s="125">
        <f>SUM(AC120:AC125)</f>
        <v>392.57</v>
      </c>
      <c r="AD119" s="125">
        <f t="shared" ref="AD119:BC119" si="25">SUM(AD120:AD125)</f>
        <v>36.700000000000003</v>
      </c>
      <c r="AE119" s="125">
        <f t="shared" si="25"/>
        <v>0</v>
      </c>
      <c r="AF119" s="125">
        <f t="shared" si="25"/>
        <v>0.23</v>
      </c>
      <c r="AG119" s="125">
        <f t="shared" si="25"/>
        <v>68.83</v>
      </c>
      <c r="AH119" s="125">
        <f t="shared" si="25"/>
        <v>94.6</v>
      </c>
      <c r="AI119" s="125">
        <f t="shared" si="25"/>
        <v>8.83</v>
      </c>
      <c r="AJ119" s="125">
        <f t="shared" si="25"/>
        <v>0</v>
      </c>
      <c r="AK119" s="125">
        <f t="shared" si="25"/>
        <v>48.75</v>
      </c>
      <c r="AL119" s="125">
        <f t="shared" si="25"/>
        <v>71.25</v>
      </c>
      <c r="AM119" s="125">
        <f t="shared" si="25"/>
        <v>0</v>
      </c>
      <c r="AN119" s="125">
        <f t="shared" si="25"/>
        <v>275.06</v>
      </c>
      <c r="AO119" s="125">
        <f t="shared" si="25"/>
        <v>2.5</v>
      </c>
      <c r="AP119" s="125">
        <f t="shared" si="25"/>
        <v>5.05</v>
      </c>
      <c r="AQ119" s="125">
        <f t="shared" si="25"/>
        <v>40.93</v>
      </c>
      <c r="AR119" s="125">
        <f t="shared" si="25"/>
        <v>11.3</v>
      </c>
      <c r="AS119" s="125">
        <f t="shared" si="25"/>
        <v>63.84</v>
      </c>
      <c r="AT119" s="125">
        <f t="shared" si="25"/>
        <v>0</v>
      </c>
      <c r="AU119" s="125">
        <f t="shared" si="25"/>
        <v>25</v>
      </c>
      <c r="AV119" s="125">
        <f t="shared" si="25"/>
        <v>74.55</v>
      </c>
      <c r="AW119" s="125">
        <f t="shared" si="25"/>
        <v>0</v>
      </c>
      <c r="AX119" s="125">
        <f t="shared" si="25"/>
        <v>138.77000000000001</v>
      </c>
      <c r="AY119" s="125">
        <f t="shared" si="25"/>
        <v>0</v>
      </c>
      <c r="AZ119" s="125">
        <f t="shared" si="25"/>
        <v>0</v>
      </c>
      <c r="BA119" s="125">
        <f t="shared" si="25"/>
        <v>28.2</v>
      </c>
      <c r="BB119" s="125">
        <f t="shared" si="25"/>
        <v>0.3</v>
      </c>
      <c r="BC119" s="125">
        <f t="shared" si="25"/>
        <v>477.18</v>
      </c>
      <c r="BD119" s="125">
        <v>301.31</v>
      </c>
      <c r="BE119" s="125">
        <v>3.88</v>
      </c>
      <c r="BF119" s="125">
        <v>3.88</v>
      </c>
      <c r="BG119" s="125">
        <v>0</v>
      </c>
      <c r="BH119" s="125">
        <v>3.9</v>
      </c>
      <c r="BI119" s="125">
        <v>0</v>
      </c>
      <c r="BJ119" s="125">
        <v>188.84</v>
      </c>
      <c r="BK119" s="125">
        <v>0</v>
      </c>
      <c r="BL119" s="125">
        <v>0</v>
      </c>
      <c r="BM119" s="125">
        <v>0</v>
      </c>
      <c r="BN119" s="125">
        <v>0</v>
      </c>
      <c r="BO119" s="125">
        <v>0</v>
      </c>
      <c r="BP119" s="125">
        <v>0</v>
      </c>
      <c r="BQ119" s="125">
        <v>104.69</v>
      </c>
    </row>
    <row r="120" spans="1:69" s="115" customFormat="1" ht="17.25" customHeight="1">
      <c r="A120" s="123" t="s">
        <v>264</v>
      </c>
      <c r="B120" s="123" t="s">
        <v>146</v>
      </c>
      <c r="C120" s="123" t="s">
        <v>137</v>
      </c>
      <c r="D120" s="124" t="s">
        <v>267</v>
      </c>
      <c r="E120" s="125">
        <v>941.04</v>
      </c>
      <c r="F120" s="125">
        <v>563.53</v>
      </c>
      <c r="G120" s="125">
        <v>303.44</v>
      </c>
      <c r="H120" s="125">
        <v>43.08</v>
      </c>
      <c r="I120" s="125">
        <v>0</v>
      </c>
      <c r="J120" s="125">
        <v>20.16</v>
      </c>
      <c r="K120" s="125">
        <v>22.92</v>
      </c>
      <c r="L120" s="125">
        <v>0</v>
      </c>
      <c r="M120" s="125">
        <v>25.29</v>
      </c>
      <c r="N120" s="125">
        <v>0</v>
      </c>
      <c r="O120" s="125">
        <v>189</v>
      </c>
      <c r="P120" s="125">
        <v>0</v>
      </c>
      <c r="Q120" s="125">
        <v>0</v>
      </c>
      <c r="R120" s="125">
        <v>2.72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3" t="s">
        <v>264</v>
      </c>
      <c r="Y120" s="123" t="s">
        <v>146</v>
      </c>
      <c r="Z120" s="123" t="s">
        <v>137</v>
      </c>
      <c r="AA120" s="124" t="s">
        <v>267</v>
      </c>
      <c r="AB120" s="123">
        <v>377.41</v>
      </c>
      <c r="AC120" s="131">
        <v>90.43</v>
      </c>
      <c r="AD120" s="132">
        <v>7.2</v>
      </c>
      <c r="AE120" s="133">
        <v>0</v>
      </c>
      <c r="AF120" s="133">
        <v>0.01</v>
      </c>
      <c r="AG120" s="132">
        <v>6.4</v>
      </c>
      <c r="AH120" s="132">
        <v>13.6</v>
      </c>
      <c r="AI120" s="132">
        <v>0.18</v>
      </c>
      <c r="AJ120" s="132">
        <v>0</v>
      </c>
      <c r="AK120" s="132">
        <v>5.5</v>
      </c>
      <c r="AL120" s="132">
        <v>5.8</v>
      </c>
      <c r="AM120" s="133">
        <v>0</v>
      </c>
      <c r="AN120" s="132">
        <v>49.7</v>
      </c>
      <c r="AO120" s="132">
        <v>0</v>
      </c>
      <c r="AP120" s="132">
        <v>1</v>
      </c>
      <c r="AQ120" s="132">
        <v>15.4</v>
      </c>
      <c r="AR120" s="132">
        <v>4.5999999999999996</v>
      </c>
      <c r="AS120" s="133">
        <v>10.5</v>
      </c>
      <c r="AT120" s="133">
        <v>0</v>
      </c>
      <c r="AU120" s="133">
        <v>25</v>
      </c>
      <c r="AV120" s="132">
        <v>16.7</v>
      </c>
      <c r="AW120" s="133">
        <v>0</v>
      </c>
      <c r="AX120" s="132">
        <v>27.5</v>
      </c>
      <c r="AY120" s="132">
        <v>0</v>
      </c>
      <c r="AZ120" s="132">
        <v>0</v>
      </c>
      <c r="BA120" s="132">
        <v>1.3</v>
      </c>
      <c r="BB120" s="132">
        <v>0</v>
      </c>
      <c r="BC120" s="132">
        <v>96.59</v>
      </c>
      <c r="BD120" s="125">
        <v>0.1</v>
      </c>
      <c r="BE120" s="125">
        <v>0</v>
      </c>
      <c r="BF120" s="125">
        <v>0</v>
      </c>
      <c r="BG120" s="125">
        <v>0</v>
      </c>
      <c r="BH120" s="125">
        <v>0</v>
      </c>
      <c r="BI120" s="125">
        <v>0</v>
      </c>
      <c r="BJ120" s="125">
        <v>0.1</v>
      </c>
      <c r="BK120" s="125">
        <v>0</v>
      </c>
      <c r="BL120" s="125">
        <v>0</v>
      </c>
      <c r="BM120" s="125">
        <v>0</v>
      </c>
      <c r="BN120" s="125">
        <v>0</v>
      </c>
      <c r="BO120" s="125">
        <v>0</v>
      </c>
      <c r="BP120" s="125">
        <v>0</v>
      </c>
      <c r="BQ120" s="125">
        <v>0</v>
      </c>
    </row>
    <row r="121" spans="1:69" s="115" customFormat="1" ht="17.25" customHeight="1">
      <c r="A121" s="123" t="s">
        <v>264</v>
      </c>
      <c r="B121" s="123" t="s">
        <v>146</v>
      </c>
      <c r="C121" s="123" t="s">
        <v>144</v>
      </c>
      <c r="D121" s="124" t="s">
        <v>268</v>
      </c>
      <c r="E121" s="125">
        <v>19533.29</v>
      </c>
      <c r="F121" s="125">
        <v>19237.61</v>
      </c>
      <c r="G121" s="125">
        <v>10289.61</v>
      </c>
      <c r="H121" s="125">
        <v>1937.11</v>
      </c>
      <c r="I121" s="125">
        <v>0</v>
      </c>
      <c r="J121" s="125">
        <v>946.85</v>
      </c>
      <c r="K121" s="125">
        <v>990.26</v>
      </c>
      <c r="L121" s="125">
        <v>0</v>
      </c>
      <c r="M121" s="125">
        <v>857.47</v>
      </c>
      <c r="N121" s="125">
        <v>0</v>
      </c>
      <c r="O121" s="125">
        <v>5737.5</v>
      </c>
      <c r="P121" s="125">
        <v>0</v>
      </c>
      <c r="Q121" s="125">
        <v>0</v>
      </c>
      <c r="R121" s="125">
        <v>15.93</v>
      </c>
      <c r="S121" s="125">
        <v>0</v>
      </c>
      <c r="T121" s="125">
        <v>0</v>
      </c>
      <c r="U121" s="125">
        <v>0</v>
      </c>
      <c r="V121" s="125">
        <v>0</v>
      </c>
      <c r="W121" s="125">
        <v>400</v>
      </c>
      <c r="X121" s="123" t="s">
        <v>264</v>
      </c>
      <c r="Y121" s="123" t="s">
        <v>146</v>
      </c>
      <c r="Z121" s="123" t="s">
        <v>144</v>
      </c>
      <c r="AA121" s="124" t="s">
        <v>268</v>
      </c>
      <c r="AB121" s="123">
        <v>179.44</v>
      </c>
      <c r="AC121" s="131">
        <v>95.44</v>
      </c>
      <c r="AD121" s="132">
        <v>4.3</v>
      </c>
      <c r="AE121" s="133">
        <v>0</v>
      </c>
      <c r="AF121" s="133">
        <v>0.06</v>
      </c>
      <c r="AG121" s="132">
        <v>2.5299999999999998</v>
      </c>
      <c r="AH121" s="132">
        <v>1.8</v>
      </c>
      <c r="AI121" s="132">
        <v>0.6</v>
      </c>
      <c r="AJ121" s="132">
        <v>0</v>
      </c>
      <c r="AK121" s="132">
        <v>1.5</v>
      </c>
      <c r="AL121" s="132">
        <v>3.75</v>
      </c>
      <c r="AM121" s="133">
        <v>0</v>
      </c>
      <c r="AN121" s="132">
        <v>8.23</v>
      </c>
      <c r="AO121" s="132">
        <v>0</v>
      </c>
      <c r="AP121" s="132">
        <v>1.5</v>
      </c>
      <c r="AQ121" s="132">
        <v>4.3099999999999996</v>
      </c>
      <c r="AR121" s="132">
        <v>2</v>
      </c>
      <c r="AS121" s="133">
        <v>2.7</v>
      </c>
      <c r="AT121" s="133">
        <v>0</v>
      </c>
      <c r="AU121" s="133">
        <v>0</v>
      </c>
      <c r="AV121" s="132">
        <v>1.25</v>
      </c>
      <c r="AW121" s="133">
        <v>0</v>
      </c>
      <c r="AX121" s="132">
        <v>4.7</v>
      </c>
      <c r="AY121" s="132">
        <v>0</v>
      </c>
      <c r="AZ121" s="132">
        <v>0</v>
      </c>
      <c r="BA121" s="132">
        <v>0.3</v>
      </c>
      <c r="BB121" s="132">
        <v>0</v>
      </c>
      <c r="BC121" s="132">
        <v>44.49</v>
      </c>
      <c r="BD121" s="125">
        <v>116.25</v>
      </c>
      <c r="BE121" s="125">
        <v>0</v>
      </c>
      <c r="BF121" s="125">
        <v>0</v>
      </c>
      <c r="BG121" s="125">
        <v>0</v>
      </c>
      <c r="BH121" s="125">
        <v>0.44</v>
      </c>
      <c r="BI121" s="125">
        <v>0</v>
      </c>
      <c r="BJ121" s="125">
        <v>11.11</v>
      </c>
      <c r="BK121" s="125">
        <v>0</v>
      </c>
      <c r="BL121" s="125">
        <v>0</v>
      </c>
      <c r="BM121" s="125">
        <v>0</v>
      </c>
      <c r="BN121" s="125">
        <v>0</v>
      </c>
      <c r="BO121" s="125">
        <v>0</v>
      </c>
      <c r="BP121" s="125">
        <v>0</v>
      </c>
      <c r="BQ121" s="125">
        <v>104.69</v>
      </c>
    </row>
    <row r="122" spans="1:69" s="115" customFormat="1" ht="17.25" customHeight="1">
      <c r="A122" s="123" t="s">
        <v>264</v>
      </c>
      <c r="B122" s="123" t="s">
        <v>146</v>
      </c>
      <c r="C122" s="123" t="s">
        <v>148</v>
      </c>
      <c r="D122" s="124" t="s">
        <v>269</v>
      </c>
      <c r="E122" s="125">
        <v>18684.96</v>
      </c>
      <c r="F122" s="125">
        <v>18107.689999999999</v>
      </c>
      <c r="G122" s="125">
        <v>10460.370000000001</v>
      </c>
      <c r="H122" s="125">
        <v>1593.24</v>
      </c>
      <c r="I122" s="125">
        <v>0</v>
      </c>
      <c r="J122" s="125">
        <v>847.43</v>
      </c>
      <c r="K122" s="125">
        <v>745.81</v>
      </c>
      <c r="L122" s="125">
        <v>0</v>
      </c>
      <c r="M122" s="125">
        <v>788.36</v>
      </c>
      <c r="N122" s="125">
        <v>0</v>
      </c>
      <c r="O122" s="125">
        <v>4875.75</v>
      </c>
      <c r="P122" s="125">
        <v>0</v>
      </c>
      <c r="Q122" s="125">
        <v>0</v>
      </c>
      <c r="R122" s="125">
        <v>39.97</v>
      </c>
      <c r="S122" s="125">
        <v>0</v>
      </c>
      <c r="T122" s="125">
        <v>0</v>
      </c>
      <c r="U122" s="125">
        <v>0</v>
      </c>
      <c r="V122" s="125">
        <v>0</v>
      </c>
      <c r="W122" s="125">
        <v>350</v>
      </c>
      <c r="X122" s="123" t="s">
        <v>264</v>
      </c>
      <c r="Y122" s="123" t="s">
        <v>146</v>
      </c>
      <c r="Z122" s="123" t="s">
        <v>148</v>
      </c>
      <c r="AA122" s="124" t="s">
        <v>269</v>
      </c>
      <c r="AB122" s="123">
        <v>457.94</v>
      </c>
      <c r="AC122" s="131">
        <v>65.5</v>
      </c>
      <c r="AD122" s="132">
        <v>17.2</v>
      </c>
      <c r="AE122" s="133">
        <v>0</v>
      </c>
      <c r="AF122" s="133">
        <v>0.16</v>
      </c>
      <c r="AG122" s="132">
        <v>3</v>
      </c>
      <c r="AH122" s="132">
        <v>5.4</v>
      </c>
      <c r="AI122" s="132">
        <v>3.25</v>
      </c>
      <c r="AJ122" s="132">
        <v>0</v>
      </c>
      <c r="AK122" s="132">
        <v>2.75</v>
      </c>
      <c r="AL122" s="132">
        <v>40.9</v>
      </c>
      <c r="AM122" s="133">
        <v>0</v>
      </c>
      <c r="AN122" s="132">
        <v>22.5</v>
      </c>
      <c r="AO122" s="132">
        <v>0.5</v>
      </c>
      <c r="AP122" s="132">
        <v>2.5499999999999998</v>
      </c>
      <c r="AQ122" s="132">
        <v>11.62</v>
      </c>
      <c r="AR122" s="132">
        <v>4.7</v>
      </c>
      <c r="AS122" s="133">
        <v>7.34</v>
      </c>
      <c r="AT122" s="133">
        <v>0</v>
      </c>
      <c r="AU122" s="133">
        <v>0</v>
      </c>
      <c r="AV122" s="132">
        <v>17.600000000000001</v>
      </c>
      <c r="AW122" s="133">
        <v>0</v>
      </c>
      <c r="AX122" s="132">
        <v>18.29</v>
      </c>
      <c r="AY122" s="132">
        <v>0</v>
      </c>
      <c r="AZ122" s="132">
        <v>0</v>
      </c>
      <c r="BA122" s="132">
        <v>14.6</v>
      </c>
      <c r="BB122" s="132">
        <v>0.3</v>
      </c>
      <c r="BC122" s="132">
        <v>219.78</v>
      </c>
      <c r="BD122" s="125">
        <v>119.33</v>
      </c>
      <c r="BE122" s="125">
        <v>3.88</v>
      </c>
      <c r="BF122" s="125">
        <v>3.88</v>
      </c>
      <c r="BG122" s="125">
        <v>0</v>
      </c>
      <c r="BH122" s="125">
        <v>2.4900000000000002</v>
      </c>
      <c r="BI122" s="125">
        <v>0</v>
      </c>
      <c r="BJ122" s="125">
        <v>112.95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</row>
    <row r="123" spans="1:69" s="115" customFormat="1" ht="17.25" customHeight="1">
      <c r="A123" s="123" t="s">
        <v>264</v>
      </c>
      <c r="B123" s="123" t="s">
        <v>146</v>
      </c>
      <c r="C123" s="123" t="s">
        <v>155</v>
      </c>
      <c r="D123" s="124" t="s">
        <v>270</v>
      </c>
      <c r="E123" s="125">
        <v>7427.93</v>
      </c>
      <c r="F123" s="125">
        <v>6551.98</v>
      </c>
      <c r="G123" s="125">
        <v>4050.51</v>
      </c>
      <c r="H123" s="125">
        <v>271.68</v>
      </c>
      <c r="I123" s="125">
        <v>0</v>
      </c>
      <c r="J123" s="125">
        <v>138.69</v>
      </c>
      <c r="K123" s="125">
        <v>132.99</v>
      </c>
      <c r="L123" s="125">
        <v>0</v>
      </c>
      <c r="M123" s="125">
        <v>337.54</v>
      </c>
      <c r="N123" s="125">
        <v>0</v>
      </c>
      <c r="O123" s="125">
        <v>1892.25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3" t="s">
        <v>264</v>
      </c>
      <c r="Y123" s="123" t="s">
        <v>146</v>
      </c>
      <c r="Z123" s="123" t="s">
        <v>155</v>
      </c>
      <c r="AA123" s="124" t="s">
        <v>270</v>
      </c>
      <c r="AB123" s="123">
        <v>849.63</v>
      </c>
      <c r="AC123" s="131">
        <v>141.19999999999999</v>
      </c>
      <c r="AD123" s="132">
        <v>8</v>
      </c>
      <c r="AE123" s="133">
        <v>0</v>
      </c>
      <c r="AF123" s="133">
        <v>0</v>
      </c>
      <c r="AG123" s="132">
        <v>56.9</v>
      </c>
      <c r="AH123" s="132">
        <v>73.8</v>
      </c>
      <c r="AI123" s="132">
        <v>4.8</v>
      </c>
      <c r="AJ123" s="132">
        <v>0</v>
      </c>
      <c r="AK123" s="132">
        <v>39</v>
      </c>
      <c r="AL123" s="132">
        <v>20.8</v>
      </c>
      <c r="AM123" s="133">
        <v>0</v>
      </c>
      <c r="AN123" s="132">
        <v>194.63</v>
      </c>
      <c r="AO123" s="132">
        <v>2</v>
      </c>
      <c r="AP123" s="132">
        <v>0</v>
      </c>
      <c r="AQ123" s="132">
        <v>9.6</v>
      </c>
      <c r="AR123" s="132">
        <v>0</v>
      </c>
      <c r="AS123" s="133">
        <v>43.3</v>
      </c>
      <c r="AT123" s="133">
        <v>0</v>
      </c>
      <c r="AU123" s="133">
        <v>0</v>
      </c>
      <c r="AV123" s="132">
        <v>39</v>
      </c>
      <c r="AW123" s="133">
        <v>0</v>
      </c>
      <c r="AX123" s="132">
        <v>88.28</v>
      </c>
      <c r="AY123" s="132">
        <v>0</v>
      </c>
      <c r="AZ123" s="132">
        <v>0</v>
      </c>
      <c r="BA123" s="132">
        <v>12</v>
      </c>
      <c r="BB123" s="132">
        <v>0</v>
      </c>
      <c r="BC123" s="132">
        <v>116.32</v>
      </c>
      <c r="BD123" s="125">
        <v>26.32</v>
      </c>
      <c r="BE123" s="125">
        <v>0</v>
      </c>
      <c r="BF123" s="125">
        <v>0</v>
      </c>
      <c r="BG123" s="125">
        <v>0</v>
      </c>
      <c r="BH123" s="125">
        <v>7.0000000000000007E-2</v>
      </c>
      <c r="BI123" s="125">
        <v>0</v>
      </c>
      <c r="BJ123" s="125">
        <v>26.25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0</v>
      </c>
    </row>
    <row r="124" spans="1:69" s="115" customFormat="1" ht="17.25" customHeight="1">
      <c r="A124" s="123" t="s">
        <v>264</v>
      </c>
      <c r="B124" s="123" t="s">
        <v>146</v>
      </c>
      <c r="C124" s="123" t="s">
        <v>159</v>
      </c>
      <c r="D124" s="124" t="s">
        <v>271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3" t="s">
        <v>264</v>
      </c>
      <c r="Y124" s="123" t="s">
        <v>146</v>
      </c>
      <c r="Z124" s="123" t="s">
        <v>159</v>
      </c>
      <c r="AA124" s="124" t="s">
        <v>271</v>
      </c>
      <c r="AB124" s="123">
        <v>0</v>
      </c>
      <c r="AC124" s="125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5">
        <v>0</v>
      </c>
      <c r="BE124" s="125">
        <v>0</v>
      </c>
      <c r="BF124" s="125">
        <v>0</v>
      </c>
      <c r="BG124" s="125">
        <v>0</v>
      </c>
      <c r="BH124" s="125">
        <v>0</v>
      </c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0</v>
      </c>
    </row>
    <row r="125" spans="1:69" s="115" customFormat="1" ht="17.25" customHeight="1">
      <c r="A125" s="123" t="s">
        <v>264</v>
      </c>
      <c r="B125" s="123" t="s">
        <v>146</v>
      </c>
      <c r="C125" s="123" t="s">
        <v>153</v>
      </c>
      <c r="D125" s="124" t="s">
        <v>272</v>
      </c>
      <c r="E125" s="125">
        <v>39.31</v>
      </c>
      <c r="F125" s="125">
        <v>0</v>
      </c>
      <c r="G125" s="125">
        <v>0</v>
      </c>
      <c r="H125" s="125">
        <v>0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3" t="s">
        <v>264</v>
      </c>
      <c r="Y125" s="123" t="s">
        <v>146</v>
      </c>
      <c r="Z125" s="123" t="s">
        <v>153</v>
      </c>
      <c r="AA125" s="124" t="s">
        <v>272</v>
      </c>
      <c r="AB125" s="123">
        <v>0</v>
      </c>
      <c r="AC125" s="125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5">
        <v>39.31</v>
      </c>
      <c r="BE125" s="125">
        <v>0</v>
      </c>
      <c r="BF125" s="125">
        <v>0</v>
      </c>
      <c r="BG125" s="125">
        <v>0</v>
      </c>
      <c r="BH125" s="125">
        <v>0.9</v>
      </c>
      <c r="BI125" s="125">
        <v>0</v>
      </c>
      <c r="BJ125" s="125">
        <v>38.409999999999997</v>
      </c>
      <c r="BK125" s="125">
        <v>0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</row>
    <row r="126" spans="1:69" s="115" customFormat="1" ht="17.25" customHeight="1">
      <c r="A126" s="123"/>
      <c r="B126" s="123" t="s">
        <v>148</v>
      </c>
      <c r="C126" s="123"/>
      <c r="D126" s="124" t="s">
        <v>273</v>
      </c>
      <c r="E126" s="125">
        <v>1380.97</v>
      </c>
      <c r="F126" s="125">
        <v>1237.04</v>
      </c>
      <c r="G126" s="125">
        <v>788.81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65.73</v>
      </c>
      <c r="N126" s="125">
        <v>0</v>
      </c>
      <c r="O126" s="125">
        <v>382.5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3"/>
      <c r="Y126" s="123" t="s">
        <v>148</v>
      </c>
      <c r="Z126" s="123"/>
      <c r="AA126" s="124" t="s">
        <v>273</v>
      </c>
      <c r="AB126" s="123">
        <v>140</v>
      </c>
      <c r="AC126" s="125">
        <f>AC127</f>
        <v>3</v>
      </c>
      <c r="AD126" s="125">
        <f t="shared" ref="AD126:BC126" si="26">AD127</f>
        <v>0</v>
      </c>
      <c r="AE126" s="125">
        <f t="shared" si="26"/>
        <v>0</v>
      </c>
      <c r="AF126" s="125">
        <f t="shared" si="26"/>
        <v>0</v>
      </c>
      <c r="AG126" s="125">
        <f t="shared" si="26"/>
        <v>6</v>
      </c>
      <c r="AH126" s="125">
        <f t="shared" si="26"/>
        <v>11</v>
      </c>
      <c r="AI126" s="125">
        <f t="shared" si="26"/>
        <v>0</v>
      </c>
      <c r="AJ126" s="125">
        <f t="shared" si="26"/>
        <v>0</v>
      </c>
      <c r="AK126" s="125">
        <f t="shared" si="26"/>
        <v>0</v>
      </c>
      <c r="AL126" s="125">
        <f t="shared" si="26"/>
        <v>0</v>
      </c>
      <c r="AM126" s="125">
        <f t="shared" si="26"/>
        <v>0</v>
      </c>
      <c r="AN126" s="125">
        <f t="shared" si="26"/>
        <v>0</v>
      </c>
      <c r="AO126" s="125">
        <f t="shared" si="26"/>
        <v>0</v>
      </c>
      <c r="AP126" s="125">
        <f t="shared" si="26"/>
        <v>0</v>
      </c>
      <c r="AQ126" s="125">
        <f t="shared" si="26"/>
        <v>0</v>
      </c>
      <c r="AR126" s="125">
        <f t="shared" si="26"/>
        <v>0</v>
      </c>
      <c r="AS126" s="125">
        <f t="shared" si="26"/>
        <v>120</v>
      </c>
      <c r="AT126" s="125">
        <f t="shared" si="26"/>
        <v>0</v>
      </c>
      <c r="AU126" s="125">
        <f t="shared" si="26"/>
        <v>0</v>
      </c>
      <c r="AV126" s="125">
        <f t="shared" si="26"/>
        <v>0</v>
      </c>
      <c r="AW126" s="125">
        <f t="shared" si="26"/>
        <v>0</v>
      </c>
      <c r="AX126" s="125">
        <f t="shared" si="26"/>
        <v>0</v>
      </c>
      <c r="AY126" s="125">
        <f t="shared" si="26"/>
        <v>0</v>
      </c>
      <c r="AZ126" s="125">
        <f t="shared" si="26"/>
        <v>0</v>
      </c>
      <c r="BA126" s="125">
        <f t="shared" si="26"/>
        <v>0</v>
      </c>
      <c r="BB126" s="125">
        <f t="shared" si="26"/>
        <v>0</v>
      </c>
      <c r="BC126" s="125">
        <f t="shared" si="26"/>
        <v>0</v>
      </c>
      <c r="BD126" s="125">
        <v>3.92</v>
      </c>
      <c r="BE126" s="125">
        <v>0</v>
      </c>
      <c r="BF126" s="125">
        <v>0</v>
      </c>
      <c r="BG126" s="125">
        <v>0</v>
      </c>
      <c r="BH126" s="125">
        <v>0</v>
      </c>
      <c r="BI126" s="125">
        <v>0</v>
      </c>
      <c r="BJ126" s="125">
        <v>3.92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</row>
    <row r="127" spans="1:69" s="115" customFormat="1" ht="17.25" customHeight="1">
      <c r="A127" s="123" t="s">
        <v>264</v>
      </c>
      <c r="B127" s="123" t="s">
        <v>150</v>
      </c>
      <c r="C127" s="123" t="s">
        <v>144</v>
      </c>
      <c r="D127" s="124" t="s">
        <v>274</v>
      </c>
      <c r="E127" s="125">
        <v>1380.97</v>
      </c>
      <c r="F127" s="125">
        <v>1237.04</v>
      </c>
      <c r="G127" s="125">
        <v>788.81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65.73</v>
      </c>
      <c r="N127" s="125">
        <v>0</v>
      </c>
      <c r="O127" s="125">
        <v>382.5</v>
      </c>
      <c r="P127" s="125">
        <v>0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3" t="s">
        <v>264</v>
      </c>
      <c r="Y127" s="123" t="s">
        <v>150</v>
      </c>
      <c r="Z127" s="123" t="s">
        <v>144</v>
      </c>
      <c r="AA127" s="124" t="s">
        <v>274</v>
      </c>
      <c r="AB127" s="123">
        <v>140</v>
      </c>
      <c r="AC127" s="131">
        <v>3</v>
      </c>
      <c r="AD127" s="132">
        <v>0</v>
      </c>
      <c r="AE127" s="133">
        <v>0</v>
      </c>
      <c r="AF127" s="133">
        <v>0</v>
      </c>
      <c r="AG127" s="132">
        <v>6</v>
      </c>
      <c r="AH127" s="132">
        <v>11</v>
      </c>
      <c r="AI127" s="132">
        <v>0</v>
      </c>
      <c r="AJ127" s="132">
        <v>0</v>
      </c>
      <c r="AK127" s="132">
        <v>0</v>
      </c>
      <c r="AL127" s="132">
        <v>0</v>
      </c>
      <c r="AM127" s="133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3">
        <v>120</v>
      </c>
      <c r="AT127" s="133">
        <v>0</v>
      </c>
      <c r="AU127" s="133">
        <v>0</v>
      </c>
      <c r="AV127" s="132">
        <v>0</v>
      </c>
      <c r="AW127" s="133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25">
        <v>3.92</v>
      </c>
      <c r="BE127" s="125">
        <v>0</v>
      </c>
      <c r="BF127" s="125">
        <v>0</v>
      </c>
      <c r="BG127" s="125">
        <v>0</v>
      </c>
      <c r="BH127" s="125">
        <v>0</v>
      </c>
      <c r="BI127" s="125">
        <v>0</v>
      </c>
      <c r="BJ127" s="125">
        <v>3.92</v>
      </c>
      <c r="BK127" s="125">
        <v>0</v>
      </c>
      <c r="BL127" s="125">
        <v>0</v>
      </c>
      <c r="BM127" s="125">
        <v>0</v>
      </c>
      <c r="BN127" s="125">
        <v>0</v>
      </c>
      <c r="BO127" s="125">
        <v>0</v>
      </c>
      <c r="BP127" s="125">
        <v>0</v>
      </c>
      <c r="BQ127" s="125">
        <v>0</v>
      </c>
    </row>
    <row r="128" spans="1:69" s="115" customFormat="1" ht="17.25" customHeight="1">
      <c r="A128" s="123"/>
      <c r="B128" s="123" t="s">
        <v>163</v>
      </c>
      <c r="C128" s="123"/>
      <c r="D128" s="124" t="s">
        <v>275</v>
      </c>
      <c r="E128" s="125">
        <v>60.84</v>
      </c>
      <c r="F128" s="125">
        <v>60.84</v>
      </c>
      <c r="G128" s="125">
        <v>39.54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3.3</v>
      </c>
      <c r="N128" s="125">
        <v>0</v>
      </c>
      <c r="O128" s="125">
        <v>18</v>
      </c>
      <c r="P128" s="125">
        <v>0</v>
      </c>
      <c r="Q128" s="125">
        <v>0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3"/>
      <c r="Y128" s="123" t="s">
        <v>163</v>
      </c>
      <c r="Z128" s="123"/>
      <c r="AA128" s="124" t="s">
        <v>275</v>
      </c>
      <c r="AB128" s="123">
        <v>0</v>
      </c>
      <c r="AC128" s="125">
        <f>AC129</f>
        <v>0</v>
      </c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5">
        <v>0</v>
      </c>
      <c r="BE128" s="125">
        <v>0</v>
      </c>
      <c r="BF128" s="125">
        <v>0</v>
      </c>
      <c r="BG128" s="125">
        <v>0</v>
      </c>
      <c r="BH128" s="125">
        <v>0</v>
      </c>
      <c r="BI128" s="125">
        <v>0</v>
      </c>
      <c r="BJ128" s="125">
        <v>0</v>
      </c>
      <c r="BK128" s="125">
        <v>0</v>
      </c>
      <c r="BL128" s="125">
        <v>0</v>
      </c>
      <c r="BM128" s="125">
        <v>0</v>
      </c>
      <c r="BN128" s="125">
        <v>0</v>
      </c>
      <c r="BO128" s="125">
        <v>0</v>
      </c>
      <c r="BP128" s="125">
        <v>0</v>
      </c>
      <c r="BQ128" s="125">
        <v>0</v>
      </c>
    </row>
    <row r="129" spans="1:69" s="115" customFormat="1" ht="17.25" customHeight="1">
      <c r="A129" s="123" t="s">
        <v>264</v>
      </c>
      <c r="B129" s="123" t="s">
        <v>171</v>
      </c>
      <c r="C129" s="123" t="s">
        <v>137</v>
      </c>
      <c r="D129" s="124" t="s">
        <v>276</v>
      </c>
      <c r="E129" s="125">
        <v>60.84</v>
      </c>
      <c r="F129" s="125">
        <v>60.84</v>
      </c>
      <c r="G129" s="125">
        <v>39.54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3.3</v>
      </c>
      <c r="N129" s="125">
        <v>0</v>
      </c>
      <c r="O129" s="125">
        <v>18</v>
      </c>
      <c r="P129" s="125">
        <v>0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3" t="s">
        <v>264</v>
      </c>
      <c r="Y129" s="123" t="s">
        <v>171</v>
      </c>
      <c r="Z129" s="123" t="s">
        <v>137</v>
      </c>
      <c r="AA129" s="124" t="s">
        <v>276</v>
      </c>
      <c r="AB129" s="123">
        <v>0</v>
      </c>
      <c r="AC129" s="125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5">
        <v>0</v>
      </c>
      <c r="BE129" s="125">
        <v>0</v>
      </c>
      <c r="BF129" s="125">
        <v>0</v>
      </c>
      <c r="BG129" s="125">
        <v>0</v>
      </c>
      <c r="BH129" s="125">
        <v>0</v>
      </c>
      <c r="BI129" s="125">
        <v>0</v>
      </c>
      <c r="BJ129" s="125">
        <v>0</v>
      </c>
      <c r="BK129" s="125">
        <v>0</v>
      </c>
      <c r="BL129" s="125">
        <v>0</v>
      </c>
      <c r="BM129" s="125">
        <v>0</v>
      </c>
      <c r="BN129" s="125">
        <v>0</v>
      </c>
      <c r="BO129" s="125">
        <v>0</v>
      </c>
      <c r="BP129" s="125">
        <v>0</v>
      </c>
      <c r="BQ129" s="125">
        <v>0</v>
      </c>
    </row>
    <row r="130" spans="1:69" s="115" customFormat="1" ht="17.25" customHeight="1">
      <c r="A130" s="123"/>
      <c r="B130" s="123" t="s">
        <v>151</v>
      </c>
      <c r="C130" s="123"/>
      <c r="D130" s="124" t="s">
        <v>277</v>
      </c>
      <c r="E130" s="125">
        <v>448.81</v>
      </c>
      <c r="F130" s="125">
        <v>419.87</v>
      </c>
      <c r="G130" s="125">
        <v>204.81</v>
      </c>
      <c r="H130" s="125">
        <v>31.5</v>
      </c>
      <c r="I130" s="125">
        <v>31.5</v>
      </c>
      <c r="J130" s="125">
        <v>0</v>
      </c>
      <c r="K130" s="125">
        <v>0</v>
      </c>
      <c r="L130" s="125">
        <v>0</v>
      </c>
      <c r="M130" s="125">
        <v>17.07</v>
      </c>
      <c r="N130" s="125">
        <v>0</v>
      </c>
      <c r="O130" s="125">
        <v>166.5</v>
      </c>
      <c r="P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3"/>
      <c r="Y130" s="123" t="s">
        <v>151</v>
      </c>
      <c r="Z130" s="123"/>
      <c r="AA130" s="124" t="s">
        <v>277</v>
      </c>
      <c r="AB130" s="123">
        <v>27.62</v>
      </c>
      <c r="AC130" s="125">
        <f>SUM(AC131:AC133)</f>
        <v>1.9</v>
      </c>
      <c r="AD130" s="125">
        <f t="shared" ref="AD130:BC130" si="27">SUM(AD131:AD133)</f>
        <v>5</v>
      </c>
      <c r="AE130" s="125">
        <f t="shared" si="27"/>
        <v>0</v>
      </c>
      <c r="AF130" s="125">
        <f t="shared" si="27"/>
        <v>0</v>
      </c>
      <c r="AG130" s="125">
        <f t="shared" si="27"/>
        <v>3</v>
      </c>
      <c r="AH130" s="125">
        <f t="shared" si="27"/>
        <v>2</v>
      </c>
      <c r="AI130" s="125">
        <f t="shared" si="27"/>
        <v>0</v>
      </c>
      <c r="AJ130" s="125">
        <f t="shared" si="27"/>
        <v>0</v>
      </c>
      <c r="AK130" s="125">
        <f t="shared" si="27"/>
        <v>0</v>
      </c>
      <c r="AL130" s="125">
        <f t="shared" si="27"/>
        <v>2</v>
      </c>
      <c r="AM130" s="125">
        <f t="shared" si="27"/>
        <v>0</v>
      </c>
      <c r="AN130" s="125">
        <f t="shared" si="27"/>
        <v>1</v>
      </c>
      <c r="AO130" s="125">
        <f t="shared" si="27"/>
        <v>0</v>
      </c>
      <c r="AP130" s="125">
        <f t="shared" si="27"/>
        <v>0</v>
      </c>
      <c r="AQ130" s="125">
        <f t="shared" si="27"/>
        <v>0</v>
      </c>
      <c r="AR130" s="125">
        <f t="shared" si="27"/>
        <v>1.5</v>
      </c>
      <c r="AS130" s="125">
        <f t="shared" si="27"/>
        <v>0</v>
      </c>
      <c r="AT130" s="125">
        <f t="shared" si="27"/>
        <v>0</v>
      </c>
      <c r="AU130" s="125">
        <f t="shared" si="27"/>
        <v>0</v>
      </c>
      <c r="AV130" s="125">
        <f t="shared" si="27"/>
        <v>0</v>
      </c>
      <c r="AW130" s="125">
        <f t="shared" si="27"/>
        <v>0</v>
      </c>
      <c r="AX130" s="125">
        <f t="shared" si="27"/>
        <v>0</v>
      </c>
      <c r="AY130" s="125">
        <f t="shared" si="27"/>
        <v>0</v>
      </c>
      <c r="AZ130" s="125">
        <f t="shared" si="27"/>
        <v>0</v>
      </c>
      <c r="BA130" s="125">
        <f t="shared" si="27"/>
        <v>11.22</v>
      </c>
      <c r="BB130" s="125">
        <f t="shared" si="27"/>
        <v>0</v>
      </c>
      <c r="BC130" s="125">
        <f t="shared" si="27"/>
        <v>0</v>
      </c>
      <c r="BD130" s="125">
        <v>1.31</v>
      </c>
      <c r="BE130" s="125">
        <v>0</v>
      </c>
      <c r="BF130" s="125">
        <v>0</v>
      </c>
      <c r="BG130" s="125">
        <v>0</v>
      </c>
      <c r="BH130" s="125">
        <v>0</v>
      </c>
      <c r="BI130" s="125">
        <v>0</v>
      </c>
      <c r="BJ130" s="125">
        <v>1.31</v>
      </c>
      <c r="BK130" s="125">
        <v>0</v>
      </c>
      <c r="BL130" s="125">
        <v>0</v>
      </c>
      <c r="BM130" s="125">
        <v>0</v>
      </c>
      <c r="BN130" s="125">
        <v>0</v>
      </c>
      <c r="BO130" s="125">
        <v>0</v>
      </c>
      <c r="BP130" s="125">
        <v>0</v>
      </c>
      <c r="BQ130" s="125">
        <v>0</v>
      </c>
    </row>
    <row r="131" spans="1:69" s="115" customFormat="1" ht="17.25" customHeight="1">
      <c r="A131" s="123" t="s">
        <v>264</v>
      </c>
      <c r="B131" s="123" t="s">
        <v>174</v>
      </c>
      <c r="C131" s="123" t="s">
        <v>137</v>
      </c>
      <c r="D131" s="124" t="s">
        <v>278</v>
      </c>
      <c r="E131" s="125">
        <v>195.6</v>
      </c>
      <c r="F131" s="125">
        <v>195.6</v>
      </c>
      <c r="G131" s="125">
        <v>132.78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11.07</v>
      </c>
      <c r="N131" s="125">
        <v>0</v>
      </c>
      <c r="O131" s="125">
        <v>51.75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3" t="s">
        <v>264</v>
      </c>
      <c r="Y131" s="123" t="s">
        <v>174</v>
      </c>
      <c r="Z131" s="123" t="s">
        <v>137</v>
      </c>
      <c r="AA131" s="124" t="s">
        <v>278</v>
      </c>
      <c r="AB131" s="123">
        <v>0</v>
      </c>
      <c r="AC131" s="125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5">
        <v>0</v>
      </c>
      <c r="BE131" s="125">
        <v>0</v>
      </c>
      <c r="BF131" s="125">
        <v>0</v>
      </c>
      <c r="BG131" s="125">
        <v>0</v>
      </c>
      <c r="BH131" s="125">
        <v>0</v>
      </c>
      <c r="BI131" s="125">
        <v>0</v>
      </c>
      <c r="BJ131" s="125">
        <v>0</v>
      </c>
      <c r="BK131" s="125">
        <v>0</v>
      </c>
      <c r="BL131" s="125">
        <v>0</v>
      </c>
      <c r="BM131" s="125">
        <v>0</v>
      </c>
      <c r="BN131" s="125">
        <v>0</v>
      </c>
      <c r="BO131" s="125">
        <v>0</v>
      </c>
      <c r="BP131" s="125">
        <v>0</v>
      </c>
      <c r="BQ131" s="125">
        <v>0</v>
      </c>
    </row>
    <row r="132" spans="1:69" s="115" customFormat="1" ht="17.25" customHeight="1">
      <c r="A132" s="123" t="s">
        <v>264</v>
      </c>
      <c r="B132" s="123" t="s">
        <v>174</v>
      </c>
      <c r="C132" s="123" t="s">
        <v>144</v>
      </c>
      <c r="D132" s="124" t="s">
        <v>279</v>
      </c>
      <c r="E132" s="125">
        <v>253.21</v>
      </c>
      <c r="F132" s="125">
        <v>224.28</v>
      </c>
      <c r="G132" s="125">
        <v>72.02</v>
      </c>
      <c r="H132" s="125">
        <v>31.5</v>
      </c>
      <c r="I132" s="125">
        <v>31.5</v>
      </c>
      <c r="J132" s="125">
        <v>0</v>
      </c>
      <c r="K132" s="125">
        <v>0</v>
      </c>
      <c r="L132" s="125">
        <v>0</v>
      </c>
      <c r="M132" s="125">
        <v>6</v>
      </c>
      <c r="N132" s="125">
        <v>0</v>
      </c>
      <c r="O132" s="125">
        <v>114.75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3" t="s">
        <v>264</v>
      </c>
      <c r="Y132" s="123" t="s">
        <v>174</v>
      </c>
      <c r="Z132" s="123" t="s">
        <v>144</v>
      </c>
      <c r="AA132" s="124" t="s">
        <v>279</v>
      </c>
      <c r="AB132" s="123">
        <v>27.62</v>
      </c>
      <c r="AC132" s="131">
        <v>1.9</v>
      </c>
      <c r="AD132" s="132">
        <v>5</v>
      </c>
      <c r="AE132" s="133">
        <v>0</v>
      </c>
      <c r="AF132" s="133">
        <v>0</v>
      </c>
      <c r="AG132" s="132">
        <v>3</v>
      </c>
      <c r="AH132" s="132">
        <v>2</v>
      </c>
      <c r="AI132" s="132">
        <v>0</v>
      </c>
      <c r="AJ132" s="132">
        <v>0</v>
      </c>
      <c r="AK132" s="132">
        <v>0</v>
      </c>
      <c r="AL132" s="132">
        <v>2</v>
      </c>
      <c r="AM132" s="133">
        <v>0</v>
      </c>
      <c r="AN132" s="132">
        <v>1</v>
      </c>
      <c r="AO132" s="132">
        <v>0</v>
      </c>
      <c r="AP132" s="132">
        <v>0</v>
      </c>
      <c r="AQ132" s="132">
        <v>0</v>
      </c>
      <c r="AR132" s="132">
        <v>1.5</v>
      </c>
      <c r="AS132" s="133">
        <v>0</v>
      </c>
      <c r="AT132" s="133">
        <v>0</v>
      </c>
      <c r="AU132" s="133">
        <v>0</v>
      </c>
      <c r="AV132" s="132">
        <v>0</v>
      </c>
      <c r="AW132" s="133">
        <v>0</v>
      </c>
      <c r="AX132" s="132">
        <v>0</v>
      </c>
      <c r="AY132" s="132">
        <v>0</v>
      </c>
      <c r="AZ132" s="132">
        <v>0</v>
      </c>
      <c r="BA132" s="132">
        <v>11.22</v>
      </c>
      <c r="BB132" s="132">
        <v>0</v>
      </c>
      <c r="BC132" s="132">
        <v>0</v>
      </c>
      <c r="BD132" s="125">
        <v>1.31</v>
      </c>
      <c r="BE132" s="125">
        <v>0</v>
      </c>
      <c r="BF132" s="125">
        <v>0</v>
      </c>
      <c r="BG132" s="125">
        <v>0</v>
      </c>
      <c r="BH132" s="125">
        <v>0</v>
      </c>
      <c r="BI132" s="125">
        <v>0</v>
      </c>
      <c r="BJ132" s="125">
        <v>1.31</v>
      </c>
      <c r="BK132" s="125">
        <v>0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</row>
    <row r="133" spans="1:69" s="115" customFormat="1" ht="17.25" customHeight="1">
      <c r="A133" s="123" t="s">
        <v>264</v>
      </c>
      <c r="B133" s="123" t="s">
        <v>174</v>
      </c>
      <c r="C133" s="123" t="s">
        <v>148</v>
      </c>
      <c r="D133" s="124" t="s">
        <v>280</v>
      </c>
      <c r="E133" s="125">
        <v>0</v>
      </c>
      <c r="F133" s="125">
        <v>0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3" t="s">
        <v>264</v>
      </c>
      <c r="Y133" s="123" t="s">
        <v>174</v>
      </c>
      <c r="Z133" s="123" t="s">
        <v>148</v>
      </c>
      <c r="AA133" s="124" t="s">
        <v>280</v>
      </c>
      <c r="AB133" s="123">
        <v>0</v>
      </c>
      <c r="AC133" s="125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5">
        <v>0</v>
      </c>
      <c r="BE133" s="125">
        <v>0</v>
      </c>
      <c r="BF133" s="125">
        <v>0</v>
      </c>
      <c r="BG133" s="125">
        <v>0</v>
      </c>
      <c r="BH133" s="125">
        <v>0</v>
      </c>
      <c r="BI133" s="125">
        <v>0</v>
      </c>
      <c r="BJ133" s="125">
        <v>0</v>
      </c>
      <c r="BK133" s="125">
        <v>0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</row>
    <row r="134" spans="1:69" s="115" customFormat="1" ht="17.25" customHeight="1">
      <c r="A134" s="123" t="s">
        <v>281</v>
      </c>
      <c r="B134" s="123"/>
      <c r="C134" s="123"/>
      <c r="D134" s="124" t="s">
        <v>282</v>
      </c>
      <c r="E134" s="125">
        <v>39.9</v>
      </c>
      <c r="F134" s="125">
        <v>32.46</v>
      </c>
      <c r="G134" s="125">
        <v>20.2</v>
      </c>
      <c r="H134" s="125">
        <v>9</v>
      </c>
      <c r="I134" s="125">
        <v>9</v>
      </c>
      <c r="J134" s="125">
        <v>0</v>
      </c>
      <c r="K134" s="125">
        <v>0</v>
      </c>
      <c r="L134" s="125">
        <v>0</v>
      </c>
      <c r="M134" s="125">
        <v>1.68</v>
      </c>
      <c r="N134" s="125">
        <v>0</v>
      </c>
      <c r="O134" s="125">
        <v>1.58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3" t="s">
        <v>281</v>
      </c>
      <c r="Y134" s="123"/>
      <c r="Z134" s="123"/>
      <c r="AA134" s="124" t="s">
        <v>282</v>
      </c>
      <c r="AB134" s="123">
        <v>7.44</v>
      </c>
      <c r="AC134" s="125">
        <f>AC135+AC141</f>
        <v>0.96</v>
      </c>
      <c r="AD134" s="125">
        <f t="shared" ref="AD134:BC134" si="28">AD135+AD141</f>
        <v>0.2</v>
      </c>
      <c r="AE134" s="125">
        <f t="shared" si="28"/>
        <v>0</v>
      </c>
      <c r="AF134" s="125">
        <f t="shared" si="28"/>
        <v>0.1</v>
      </c>
      <c r="AG134" s="125">
        <f t="shared" si="28"/>
        <v>0</v>
      </c>
      <c r="AH134" s="125">
        <f t="shared" si="28"/>
        <v>0.2</v>
      </c>
      <c r="AI134" s="125">
        <f t="shared" si="28"/>
        <v>0.1</v>
      </c>
      <c r="AJ134" s="125">
        <f t="shared" si="28"/>
        <v>0</v>
      </c>
      <c r="AK134" s="125">
        <f t="shared" si="28"/>
        <v>0</v>
      </c>
      <c r="AL134" s="125">
        <f t="shared" si="28"/>
        <v>1.4</v>
      </c>
      <c r="AM134" s="125">
        <f t="shared" si="28"/>
        <v>0</v>
      </c>
      <c r="AN134" s="125">
        <f t="shared" si="28"/>
        <v>0</v>
      </c>
      <c r="AO134" s="125">
        <f t="shared" si="28"/>
        <v>0</v>
      </c>
      <c r="AP134" s="125">
        <f t="shared" si="28"/>
        <v>0.74</v>
      </c>
      <c r="AQ134" s="125">
        <f t="shared" si="28"/>
        <v>0.4</v>
      </c>
      <c r="AR134" s="125">
        <f t="shared" si="28"/>
        <v>0.4</v>
      </c>
      <c r="AS134" s="125">
        <f t="shared" si="28"/>
        <v>0</v>
      </c>
      <c r="AT134" s="125">
        <f t="shared" si="28"/>
        <v>0</v>
      </c>
      <c r="AU134" s="125">
        <f t="shared" si="28"/>
        <v>0</v>
      </c>
      <c r="AV134" s="125">
        <f t="shared" si="28"/>
        <v>0</v>
      </c>
      <c r="AW134" s="125">
        <f t="shared" si="28"/>
        <v>0</v>
      </c>
      <c r="AX134" s="125">
        <f t="shared" si="28"/>
        <v>0.3</v>
      </c>
      <c r="AY134" s="125">
        <f t="shared" si="28"/>
        <v>0</v>
      </c>
      <c r="AZ134" s="125">
        <f t="shared" si="28"/>
        <v>0</v>
      </c>
      <c r="BA134" s="125">
        <f t="shared" si="28"/>
        <v>2.64</v>
      </c>
      <c r="BB134" s="125">
        <f t="shared" si="28"/>
        <v>0</v>
      </c>
      <c r="BC134" s="125">
        <f t="shared" si="28"/>
        <v>0</v>
      </c>
      <c r="BD134" s="125">
        <v>0</v>
      </c>
      <c r="BE134" s="125">
        <v>0</v>
      </c>
      <c r="BF134" s="125">
        <v>0</v>
      </c>
      <c r="BG134" s="125">
        <v>0</v>
      </c>
      <c r="BH134" s="125">
        <v>0</v>
      </c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</row>
    <row r="135" spans="1:69" s="115" customFormat="1" ht="17.25" customHeight="1">
      <c r="A135" s="123"/>
      <c r="B135" s="123" t="s">
        <v>137</v>
      </c>
      <c r="C135" s="123"/>
      <c r="D135" s="124" t="s">
        <v>283</v>
      </c>
      <c r="E135" s="125">
        <v>33.89</v>
      </c>
      <c r="F135" s="125">
        <v>27.41</v>
      </c>
      <c r="G135" s="125">
        <v>16.989999999999998</v>
      </c>
      <c r="H135" s="125">
        <v>9</v>
      </c>
      <c r="I135" s="125">
        <v>9</v>
      </c>
      <c r="J135" s="125">
        <v>0</v>
      </c>
      <c r="K135" s="125">
        <v>0</v>
      </c>
      <c r="L135" s="125">
        <v>0</v>
      </c>
      <c r="M135" s="125">
        <v>1.42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3"/>
      <c r="Y135" s="123" t="s">
        <v>137</v>
      </c>
      <c r="Z135" s="123"/>
      <c r="AA135" s="124" t="s">
        <v>283</v>
      </c>
      <c r="AB135" s="123">
        <v>6.48</v>
      </c>
      <c r="AC135" s="125">
        <f>SUM(AC136:AC137)</f>
        <v>0.4</v>
      </c>
      <c r="AD135" s="125">
        <f t="shared" ref="AD135:BC135" si="29">SUM(AD136:AD137)</f>
        <v>0.2</v>
      </c>
      <c r="AE135" s="125">
        <f t="shared" si="29"/>
        <v>0</v>
      </c>
      <c r="AF135" s="125">
        <f t="shared" si="29"/>
        <v>0.1</v>
      </c>
      <c r="AG135" s="125">
        <f t="shared" si="29"/>
        <v>0</v>
      </c>
      <c r="AH135" s="125">
        <f t="shared" si="29"/>
        <v>0.2</v>
      </c>
      <c r="AI135" s="125">
        <f t="shared" si="29"/>
        <v>0.1</v>
      </c>
      <c r="AJ135" s="125">
        <f t="shared" si="29"/>
        <v>0</v>
      </c>
      <c r="AK135" s="125">
        <f t="shared" si="29"/>
        <v>0</v>
      </c>
      <c r="AL135" s="125">
        <f t="shared" si="29"/>
        <v>1</v>
      </c>
      <c r="AM135" s="125">
        <f t="shared" si="29"/>
        <v>0</v>
      </c>
      <c r="AN135" s="125">
        <f t="shared" si="29"/>
        <v>0</v>
      </c>
      <c r="AO135" s="125">
        <f t="shared" si="29"/>
        <v>0</v>
      </c>
      <c r="AP135" s="125">
        <f t="shared" si="29"/>
        <v>0.74</v>
      </c>
      <c r="AQ135" s="125">
        <f t="shared" si="29"/>
        <v>0.4</v>
      </c>
      <c r="AR135" s="125">
        <f t="shared" si="29"/>
        <v>0.4</v>
      </c>
      <c r="AS135" s="125">
        <f t="shared" si="29"/>
        <v>0</v>
      </c>
      <c r="AT135" s="125">
        <f t="shared" si="29"/>
        <v>0</v>
      </c>
      <c r="AU135" s="125">
        <f t="shared" si="29"/>
        <v>0</v>
      </c>
      <c r="AV135" s="125">
        <f t="shared" si="29"/>
        <v>0</v>
      </c>
      <c r="AW135" s="125">
        <f t="shared" si="29"/>
        <v>0</v>
      </c>
      <c r="AX135" s="125">
        <f t="shared" si="29"/>
        <v>0.3</v>
      </c>
      <c r="AY135" s="125">
        <f t="shared" si="29"/>
        <v>0</v>
      </c>
      <c r="AZ135" s="125">
        <f t="shared" si="29"/>
        <v>0</v>
      </c>
      <c r="BA135" s="125">
        <f t="shared" si="29"/>
        <v>2.64</v>
      </c>
      <c r="BB135" s="125">
        <f t="shared" si="29"/>
        <v>0</v>
      </c>
      <c r="BC135" s="125">
        <f t="shared" si="29"/>
        <v>0</v>
      </c>
      <c r="BD135" s="125">
        <v>0</v>
      </c>
      <c r="BE135" s="125">
        <v>0</v>
      </c>
      <c r="BF135" s="125">
        <v>0</v>
      </c>
      <c r="BG135" s="125">
        <v>0</v>
      </c>
      <c r="BH135" s="125">
        <v>0</v>
      </c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</row>
    <row r="136" spans="1:69" s="115" customFormat="1" ht="17.25" customHeight="1">
      <c r="A136" s="123" t="s">
        <v>284</v>
      </c>
      <c r="B136" s="123" t="s">
        <v>140</v>
      </c>
      <c r="C136" s="123" t="s">
        <v>137</v>
      </c>
      <c r="D136" s="124" t="s">
        <v>141</v>
      </c>
      <c r="E136" s="125">
        <v>33.89</v>
      </c>
      <c r="F136" s="125">
        <v>27.41</v>
      </c>
      <c r="G136" s="125">
        <v>16.989999999999998</v>
      </c>
      <c r="H136" s="125">
        <v>9</v>
      </c>
      <c r="I136" s="125">
        <v>9</v>
      </c>
      <c r="J136" s="125">
        <v>0</v>
      </c>
      <c r="K136" s="125">
        <v>0</v>
      </c>
      <c r="L136" s="125">
        <v>0</v>
      </c>
      <c r="M136" s="125">
        <v>1.42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3" t="s">
        <v>284</v>
      </c>
      <c r="Y136" s="123" t="s">
        <v>140</v>
      </c>
      <c r="Z136" s="123" t="s">
        <v>137</v>
      </c>
      <c r="AA136" s="124" t="s">
        <v>141</v>
      </c>
      <c r="AB136" s="123">
        <v>6.48</v>
      </c>
      <c r="AC136" s="131">
        <v>0.4</v>
      </c>
      <c r="AD136" s="132">
        <v>0.2</v>
      </c>
      <c r="AE136" s="133">
        <v>0</v>
      </c>
      <c r="AF136" s="133">
        <v>0.1</v>
      </c>
      <c r="AG136" s="132">
        <v>0</v>
      </c>
      <c r="AH136" s="132">
        <v>0.2</v>
      </c>
      <c r="AI136" s="132">
        <v>0.1</v>
      </c>
      <c r="AJ136" s="132">
        <v>0</v>
      </c>
      <c r="AK136" s="132">
        <v>0</v>
      </c>
      <c r="AL136" s="132">
        <v>1</v>
      </c>
      <c r="AM136" s="133">
        <v>0</v>
      </c>
      <c r="AN136" s="132">
        <v>0</v>
      </c>
      <c r="AO136" s="132">
        <v>0</v>
      </c>
      <c r="AP136" s="132">
        <v>0.74</v>
      </c>
      <c r="AQ136" s="132">
        <v>0.4</v>
      </c>
      <c r="AR136" s="132">
        <v>0.4</v>
      </c>
      <c r="AS136" s="133">
        <v>0</v>
      </c>
      <c r="AT136" s="133">
        <v>0</v>
      </c>
      <c r="AU136" s="133">
        <v>0</v>
      </c>
      <c r="AV136" s="132">
        <v>0</v>
      </c>
      <c r="AW136" s="133">
        <v>0</v>
      </c>
      <c r="AX136" s="132">
        <v>0.3</v>
      </c>
      <c r="AY136" s="132">
        <v>0</v>
      </c>
      <c r="AZ136" s="132">
        <v>0</v>
      </c>
      <c r="BA136" s="132">
        <v>2.64</v>
      </c>
      <c r="BB136" s="132">
        <v>0</v>
      </c>
      <c r="BC136" s="132">
        <v>0</v>
      </c>
      <c r="BD136" s="125">
        <v>0</v>
      </c>
      <c r="BE136" s="125">
        <v>0</v>
      </c>
      <c r="BF136" s="125">
        <v>0</v>
      </c>
      <c r="BG136" s="125">
        <v>0</v>
      </c>
      <c r="BH136" s="125">
        <v>0</v>
      </c>
      <c r="BI136" s="125">
        <v>0</v>
      </c>
      <c r="BJ136" s="125">
        <v>0</v>
      </c>
      <c r="BK136" s="125">
        <v>0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</row>
    <row r="137" spans="1:69" s="115" customFormat="1" ht="17.25" customHeight="1">
      <c r="A137" s="123" t="s">
        <v>284</v>
      </c>
      <c r="B137" s="123" t="s">
        <v>140</v>
      </c>
      <c r="C137" s="123" t="s">
        <v>153</v>
      </c>
      <c r="D137" s="124" t="s">
        <v>285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125">
        <v>0</v>
      </c>
      <c r="M137" s="125">
        <v>0</v>
      </c>
      <c r="N137" s="125">
        <v>0</v>
      </c>
      <c r="O137" s="125">
        <v>0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3" t="s">
        <v>284</v>
      </c>
      <c r="Y137" s="123" t="s">
        <v>140</v>
      </c>
      <c r="Z137" s="123" t="s">
        <v>153</v>
      </c>
      <c r="AA137" s="124" t="s">
        <v>285</v>
      </c>
      <c r="AB137" s="123">
        <v>0</v>
      </c>
      <c r="AC137" s="125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5">
        <v>0</v>
      </c>
      <c r="BE137" s="125">
        <v>0</v>
      </c>
      <c r="BF137" s="125">
        <v>0</v>
      </c>
      <c r="BG137" s="125">
        <v>0</v>
      </c>
      <c r="BH137" s="125">
        <v>0</v>
      </c>
      <c r="BI137" s="125">
        <v>0</v>
      </c>
      <c r="BJ137" s="125">
        <v>0</v>
      </c>
      <c r="BK137" s="125">
        <v>0</v>
      </c>
      <c r="BL137" s="125">
        <v>0</v>
      </c>
      <c r="BM137" s="125">
        <v>0</v>
      </c>
      <c r="BN137" s="125">
        <v>0</v>
      </c>
      <c r="BO137" s="125">
        <v>0</v>
      </c>
      <c r="BP137" s="125">
        <v>0</v>
      </c>
      <c r="BQ137" s="125">
        <v>0</v>
      </c>
    </row>
    <row r="138" spans="1:69" s="115" customFormat="1" ht="17.25" customHeight="1">
      <c r="A138" s="123"/>
      <c r="B138" s="123" t="s">
        <v>155</v>
      </c>
      <c r="C138" s="123"/>
      <c r="D138" s="124" t="s">
        <v>286</v>
      </c>
      <c r="E138" s="125">
        <v>0</v>
      </c>
      <c r="F138" s="125">
        <v>0</v>
      </c>
      <c r="G138" s="125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3"/>
      <c r="Y138" s="123" t="s">
        <v>155</v>
      </c>
      <c r="Z138" s="123"/>
      <c r="AA138" s="124" t="s">
        <v>286</v>
      </c>
      <c r="AB138" s="123">
        <v>0</v>
      </c>
      <c r="AC138" s="125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5">
        <v>0</v>
      </c>
      <c r="BE138" s="125">
        <v>0</v>
      </c>
      <c r="BF138" s="125">
        <v>0</v>
      </c>
      <c r="BG138" s="125">
        <v>0</v>
      </c>
      <c r="BH138" s="125">
        <v>0</v>
      </c>
      <c r="BI138" s="125">
        <v>0</v>
      </c>
      <c r="BJ138" s="125">
        <v>0</v>
      </c>
      <c r="BK138" s="125">
        <v>0</v>
      </c>
      <c r="BL138" s="125">
        <v>0</v>
      </c>
      <c r="BM138" s="125">
        <v>0</v>
      </c>
      <c r="BN138" s="125">
        <v>0</v>
      </c>
      <c r="BO138" s="125">
        <v>0</v>
      </c>
      <c r="BP138" s="125">
        <v>0</v>
      </c>
      <c r="BQ138" s="125">
        <v>0</v>
      </c>
    </row>
    <row r="139" spans="1:69" s="115" customFormat="1" ht="17.25" customHeight="1">
      <c r="A139" s="123" t="s">
        <v>284</v>
      </c>
      <c r="B139" s="123" t="s">
        <v>157</v>
      </c>
      <c r="C139" s="123" t="s">
        <v>155</v>
      </c>
      <c r="D139" s="124" t="s">
        <v>287</v>
      </c>
      <c r="E139" s="125">
        <v>0</v>
      </c>
      <c r="F139" s="125">
        <v>0</v>
      </c>
      <c r="G139" s="125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3" t="s">
        <v>284</v>
      </c>
      <c r="Y139" s="123" t="s">
        <v>157</v>
      </c>
      <c r="Z139" s="123" t="s">
        <v>155</v>
      </c>
      <c r="AA139" s="124" t="s">
        <v>287</v>
      </c>
      <c r="AB139" s="123">
        <v>0</v>
      </c>
      <c r="AC139" s="125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5">
        <v>0</v>
      </c>
      <c r="BE139" s="125">
        <v>0</v>
      </c>
      <c r="BF139" s="125">
        <v>0</v>
      </c>
      <c r="BG139" s="125">
        <v>0</v>
      </c>
      <c r="BH139" s="125">
        <v>0</v>
      </c>
      <c r="BI139" s="125">
        <v>0</v>
      </c>
      <c r="BJ139" s="125">
        <v>0</v>
      </c>
      <c r="BK139" s="125">
        <v>0</v>
      </c>
      <c r="BL139" s="125">
        <v>0</v>
      </c>
      <c r="BM139" s="125">
        <v>0</v>
      </c>
      <c r="BN139" s="125">
        <v>0</v>
      </c>
      <c r="BO139" s="125">
        <v>0</v>
      </c>
      <c r="BP139" s="125">
        <v>0</v>
      </c>
      <c r="BQ139" s="125">
        <v>0</v>
      </c>
    </row>
    <row r="140" spans="1:69" s="115" customFormat="1" ht="17.25" customHeight="1">
      <c r="A140" s="123" t="s">
        <v>284</v>
      </c>
      <c r="B140" s="123" t="s">
        <v>157</v>
      </c>
      <c r="C140" s="123" t="s">
        <v>153</v>
      </c>
      <c r="D140" s="124" t="s">
        <v>288</v>
      </c>
      <c r="E140" s="125">
        <v>0</v>
      </c>
      <c r="F140" s="125">
        <v>0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3" t="s">
        <v>284</v>
      </c>
      <c r="Y140" s="123" t="s">
        <v>157</v>
      </c>
      <c r="Z140" s="123" t="s">
        <v>153</v>
      </c>
      <c r="AA140" s="124" t="s">
        <v>288</v>
      </c>
      <c r="AB140" s="123">
        <v>0</v>
      </c>
      <c r="AC140" s="125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5">
        <v>0</v>
      </c>
      <c r="BE140" s="125">
        <v>0</v>
      </c>
      <c r="BF140" s="125">
        <v>0</v>
      </c>
      <c r="BG140" s="125">
        <v>0</v>
      </c>
      <c r="BH140" s="125">
        <v>0</v>
      </c>
      <c r="BI140" s="125">
        <v>0</v>
      </c>
      <c r="BJ140" s="125">
        <v>0</v>
      </c>
      <c r="BK140" s="125">
        <v>0</v>
      </c>
      <c r="BL140" s="125">
        <v>0</v>
      </c>
      <c r="BM140" s="125">
        <v>0</v>
      </c>
      <c r="BN140" s="125">
        <v>0</v>
      </c>
      <c r="BO140" s="125">
        <v>0</v>
      </c>
      <c r="BP140" s="125">
        <v>0</v>
      </c>
      <c r="BQ140" s="125">
        <v>0</v>
      </c>
    </row>
    <row r="141" spans="1:69" s="115" customFormat="1" ht="17.25" customHeight="1">
      <c r="A141" s="123"/>
      <c r="B141" s="123" t="s">
        <v>159</v>
      </c>
      <c r="C141" s="123"/>
      <c r="D141" s="124" t="s">
        <v>289</v>
      </c>
      <c r="E141" s="125">
        <v>6.01</v>
      </c>
      <c r="F141" s="125">
        <v>5.05</v>
      </c>
      <c r="G141" s="125">
        <v>3.21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0.27</v>
      </c>
      <c r="N141" s="125">
        <v>0</v>
      </c>
      <c r="O141" s="125">
        <v>1.58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3"/>
      <c r="Y141" s="123" t="s">
        <v>159</v>
      </c>
      <c r="Z141" s="123"/>
      <c r="AA141" s="124" t="s">
        <v>289</v>
      </c>
      <c r="AB141" s="123">
        <v>0.96</v>
      </c>
      <c r="AC141" s="125">
        <f>SUM(AC142)</f>
        <v>0.56000000000000005</v>
      </c>
      <c r="AD141" s="125">
        <f t="shared" ref="AD141:BC141" si="30">SUM(AD142)</f>
        <v>0</v>
      </c>
      <c r="AE141" s="125">
        <f t="shared" si="30"/>
        <v>0</v>
      </c>
      <c r="AF141" s="125">
        <f t="shared" si="30"/>
        <v>0</v>
      </c>
      <c r="AG141" s="125">
        <f t="shared" si="30"/>
        <v>0</v>
      </c>
      <c r="AH141" s="125">
        <f t="shared" si="30"/>
        <v>0</v>
      </c>
      <c r="AI141" s="125">
        <f t="shared" si="30"/>
        <v>0</v>
      </c>
      <c r="AJ141" s="125">
        <f t="shared" si="30"/>
        <v>0</v>
      </c>
      <c r="AK141" s="125">
        <f t="shared" si="30"/>
        <v>0</v>
      </c>
      <c r="AL141" s="125">
        <f t="shared" si="30"/>
        <v>0.4</v>
      </c>
      <c r="AM141" s="125">
        <f t="shared" si="30"/>
        <v>0</v>
      </c>
      <c r="AN141" s="125">
        <f t="shared" si="30"/>
        <v>0</v>
      </c>
      <c r="AO141" s="125">
        <f t="shared" si="30"/>
        <v>0</v>
      </c>
      <c r="AP141" s="125">
        <f t="shared" si="30"/>
        <v>0</v>
      </c>
      <c r="AQ141" s="125">
        <f t="shared" si="30"/>
        <v>0</v>
      </c>
      <c r="AR141" s="125">
        <f t="shared" si="30"/>
        <v>0</v>
      </c>
      <c r="AS141" s="125">
        <f t="shared" si="30"/>
        <v>0</v>
      </c>
      <c r="AT141" s="125">
        <f t="shared" si="30"/>
        <v>0</v>
      </c>
      <c r="AU141" s="125">
        <f t="shared" si="30"/>
        <v>0</v>
      </c>
      <c r="AV141" s="125">
        <f t="shared" si="30"/>
        <v>0</v>
      </c>
      <c r="AW141" s="125">
        <f t="shared" si="30"/>
        <v>0</v>
      </c>
      <c r="AX141" s="125">
        <f t="shared" si="30"/>
        <v>0</v>
      </c>
      <c r="AY141" s="125">
        <f t="shared" si="30"/>
        <v>0</v>
      </c>
      <c r="AZ141" s="125">
        <f t="shared" si="30"/>
        <v>0</v>
      </c>
      <c r="BA141" s="125">
        <f t="shared" si="30"/>
        <v>0</v>
      </c>
      <c r="BB141" s="125">
        <f t="shared" si="30"/>
        <v>0</v>
      </c>
      <c r="BC141" s="125">
        <f t="shared" si="30"/>
        <v>0</v>
      </c>
      <c r="BD141" s="125">
        <v>0</v>
      </c>
      <c r="BE141" s="125">
        <v>0</v>
      </c>
      <c r="BF141" s="125">
        <v>0</v>
      </c>
      <c r="BG141" s="125">
        <v>0</v>
      </c>
      <c r="BH141" s="125">
        <v>0</v>
      </c>
      <c r="BI141" s="125">
        <v>0</v>
      </c>
      <c r="BJ141" s="125">
        <v>0</v>
      </c>
      <c r="BK141" s="125">
        <v>0</v>
      </c>
      <c r="BL141" s="125">
        <v>0</v>
      </c>
      <c r="BM141" s="125">
        <v>0</v>
      </c>
      <c r="BN141" s="125">
        <v>0</v>
      </c>
      <c r="BO141" s="125">
        <v>0</v>
      </c>
      <c r="BP141" s="125">
        <v>0</v>
      </c>
      <c r="BQ141" s="125">
        <v>0</v>
      </c>
    </row>
    <row r="142" spans="1:69" s="115" customFormat="1" ht="17.25" customHeight="1">
      <c r="A142" s="123" t="s">
        <v>284</v>
      </c>
      <c r="B142" s="123" t="s">
        <v>161</v>
      </c>
      <c r="C142" s="123" t="s">
        <v>137</v>
      </c>
      <c r="D142" s="124" t="s">
        <v>290</v>
      </c>
      <c r="E142" s="125">
        <v>6.01</v>
      </c>
      <c r="F142" s="125">
        <v>5.05</v>
      </c>
      <c r="G142" s="125">
        <v>3.21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0.27</v>
      </c>
      <c r="N142" s="125">
        <v>0</v>
      </c>
      <c r="O142" s="125">
        <v>1.58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3" t="s">
        <v>284</v>
      </c>
      <c r="Y142" s="123" t="s">
        <v>161</v>
      </c>
      <c r="Z142" s="123" t="s">
        <v>137</v>
      </c>
      <c r="AA142" s="124" t="s">
        <v>290</v>
      </c>
      <c r="AB142" s="123">
        <v>0.96</v>
      </c>
      <c r="AC142" s="131">
        <v>0.56000000000000005</v>
      </c>
      <c r="AD142" s="132">
        <v>0</v>
      </c>
      <c r="AE142" s="133">
        <v>0</v>
      </c>
      <c r="AF142" s="133">
        <v>0</v>
      </c>
      <c r="AG142" s="132">
        <v>0</v>
      </c>
      <c r="AH142" s="132">
        <v>0</v>
      </c>
      <c r="AI142" s="132">
        <v>0</v>
      </c>
      <c r="AJ142" s="132">
        <v>0</v>
      </c>
      <c r="AK142" s="132">
        <v>0</v>
      </c>
      <c r="AL142" s="132">
        <v>0.4</v>
      </c>
      <c r="AM142" s="133">
        <v>0</v>
      </c>
      <c r="AN142" s="132">
        <v>0</v>
      </c>
      <c r="AO142" s="132">
        <v>0</v>
      </c>
      <c r="AP142" s="132">
        <v>0</v>
      </c>
      <c r="AQ142" s="132">
        <v>0</v>
      </c>
      <c r="AR142" s="132">
        <v>0</v>
      </c>
      <c r="AS142" s="133">
        <v>0</v>
      </c>
      <c r="AT142" s="133">
        <v>0</v>
      </c>
      <c r="AU142" s="133">
        <v>0</v>
      </c>
      <c r="AV142" s="132">
        <v>0</v>
      </c>
      <c r="AW142" s="133">
        <v>0</v>
      </c>
      <c r="AX142" s="132">
        <v>0</v>
      </c>
      <c r="AY142" s="132">
        <v>0</v>
      </c>
      <c r="AZ142" s="132">
        <v>0</v>
      </c>
      <c r="BA142" s="132">
        <v>0</v>
      </c>
      <c r="BB142" s="132">
        <v>0</v>
      </c>
      <c r="BC142" s="132">
        <v>0</v>
      </c>
      <c r="BD142" s="125">
        <v>0</v>
      </c>
      <c r="BE142" s="125">
        <v>0</v>
      </c>
      <c r="BF142" s="125">
        <v>0</v>
      </c>
      <c r="BG142" s="125">
        <v>0</v>
      </c>
      <c r="BH142" s="125">
        <v>0</v>
      </c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</row>
    <row r="143" spans="1:69" s="115" customFormat="1" ht="17.25" customHeight="1">
      <c r="A143" s="123"/>
      <c r="B143" s="123" t="s">
        <v>163</v>
      </c>
      <c r="C143" s="123"/>
      <c r="D143" s="124" t="s">
        <v>291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3"/>
      <c r="Y143" s="123" t="s">
        <v>163</v>
      </c>
      <c r="Z143" s="123"/>
      <c r="AA143" s="124" t="s">
        <v>291</v>
      </c>
      <c r="AB143" s="123">
        <v>0</v>
      </c>
      <c r="AC143" s="125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5">
        <v>0</v>
      </c>
      <c r="BE143" s="125">
        <v>0</v>
      </c>
      <c r="BF143" s="125">
        <v>0</v>
      </c>
      <c r="BG143" s="125">
        <v>0</v>
      </c>
      <c r="BH143" s="125">
        <v>0</v>
      </c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</row>
    <row r="144" spans="1:69" s="115" customFormat="1" ht="17.25" customHeight="1">
      <c r="A144" s="123" t="s">
        <v>284</v>
      </c>
      <c r="B144" s="123" t="s">
        <v>171</v>
      </c>
      <c r="C144" s="123" t="s">
        <v>144</v>
      </c>
      <c r="D144" s="124" t="s">
        <v>292</v>
      </c>
      <c r="E144" s="125">
        <v>0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3" t="s">
        <v>284</v>
      </c>
      <c r="Y144" s="123" t="s">
        <v>171</v>
      </c>
      <c r="Z144" s="123" t="s">
        <v>144</v>
      </c>
      <c r="AA144" s="124" t="s">
        <v>292</v>
      </c>
      <c r="AB144" s="123">
        <v>0</v>
      </c>
      <c r="AC144" s="125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5">
        <v>0</v>
      </c>
      <c r="BE144" s="125">
        <v>0</v>
      </c>
      <c r="BF144" s="125">
        <v>0</v>
      </c>
      <c r="BG144" s="125">
        <v>0</v>
      </c>
      <c r="BH144" s="125">
        <v>0</v>
      </c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</row>
    <row r="145" spans="1:69" s="115" customFormat="1" ht="17.25" customHeight="1">
      <c r="A145" s="123" t="s">
        <v>284</v>
      </c>
      <c r="B145" s="123" t="s">
        <v>171</v>
      </c>
      <c r="C145" s="123" t="s">
        <v>153</v>
      </c>
      <c r="D145" s="124" t="s">
        <v>293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3" t="s">
        <v>284</v>
      </c>
      <c r="Y145" s="123" t="s">
        <v>171</v>
      </c>
      <c r="Z145" s="123" t="s">
        <v>153</v>
      </c>
      <c r="AA145" s="124" t="s">
        <v>293</v>
      </c>
      <c r="AB145" s="123">
        <v>0</v>
      </c>
      <c r="AC145" s="125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5">
        <v>0</v>
      </c>
      <c r="BE145" s="125">
        <v>0</v>
      </c>
      <c r="BF145" s="125">
        <v>0</v>
      </c>
      <c r="BG145" s="125">
        <v>0</v>
      </c>
      <c r="BH145" s="125">
        <v>0</v>
      </c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</row>
    <row r="146" spans="1:69" s="115" customFormat="1" ht="17.25" customHeight="1">
      <c r="A146" s="123"/>
      <c r="B146" s="123" t="s">
        <v>153</v>
      </c>
      <c r="C146" s="123"/>
      <c r="D146" s="124" t="s">
        <v>294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3"/>
      <c r="Y146" s="123" t="s">
        <v>153</v>
      </c>
      <c r="Z146" s="123"/>
      <c r="AA146" s="124" t="s">
        <v>294</v>
      </c>
      <c r="AB146" s="123">
        <v>0</v>
      </c>
      <c r="AC146" s="125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</row>
    <row r="147" spans="1:69" s="115" customFormat="1" ht="17.25" customHeight="1">
      <c r="A147" s="123" t="s">
        <v>284</v>
      </c>
      <c r="B147" s="123" t="s">
        <v>259</v>
      </c>
      <c r="C147" s="123" t="s">
        <v>153</v>
      </c>
      <c r="D147" s="124" t="s">
        <v>295</v>
      </c>
      <c r="E147" s="125">
        <v>0</v>
      </c>
      <c r="F147" s="125">
        <v>0</v>
      </c>
      <c r="G147" s="125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0</v>
      </c>
      <c r="N147" s="125">
        <v>0</v>
      </c>
      <c r="O147" s="125">
        <v>0</v>
      </c>
      <c r="P147" s="125">
        <v>0</v>
      </c>
      <c r="Q147" s="125">
        <v>0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3" t="s">
        <v>284</v>
      </c>
      <c r="Y147" s="123" t="s">
        <v>259</v>
      </c>
      <c r="Z147" s="123" t="s">
        <v>153</v>
      </c>
      <c r="AA147" s="124" t="s">
        <v>295</v>
      </c>
      <c r="AB147" s="123">
        <v>0</v>
      </c>
      <c r="AC147" s="125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5">
        <v>0</v>
      </c>
      <c r="BE147" s="125">
        <v>0</v>
      </c>
      <c r="BF147" s="125">
        <v>0</v>
      </c>
      <c r="BG147" s="125">
        <v>0</v>
      </c>
      <c r="BH147" s="125">
        <v>0</v>
      </c>
      <c r="BI147" s="125">
        <v>0</v>
      </c>
      <c r="BJ147" s="125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5">
        <v>0</v>
      </c>
    </row>
    <row r="148" spans="1:69" s="115" customFormat="1" ht="17.25" customHeight="1">
      <c r="A148" s="123" t="s">
        <v>296</v>
      </c>
      <c r="B148" s="123"/>
      <c r="C148" s="123"/>
      <c r="D148" s="124" t="s">
        <v>297</v>
      </c>
      <c r="E148" s="125">
        <v>886.97</v>
      </c>
      <c r="F148" s="125">
        <v>674.96</v>
      </c>
      <c r="G148" s="125">
        <v>411.2</v>
      </c>
      <c r="H148" s="125">
        <v>135</v>
      </c>
      <c r="I148" s="125">
        <v>135</v>
      </c>
      <c r="J148" s="125">
        <v>0</v>
      </c>
      <c r="K148" s="125">
        <v>0</v>
      </c>
      <c r="L148" s="125">
        <v>0</v>
      </c>
      <c r="M148" s="125">
        <v>34.270000000000003</v>
      </c>
      <c r="N148" s="125">
        <v>0</v>
      </c>
      <c r="O148" s="125">
        <v>94.5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3" t="s">
        <v>296</v>
      </c>
      <c r="Y148" s="123"/>
      <c r="Z148" s="123"/>
      <c r="AA148" s="124" t="s">
        <v>297</v>
      </c>
      <c r="AB148" s="123">
        <v>210.52</v>
      </c>
      <c r="AC148" s="125">
        <f>AC149+AC158+AC162+AC165+AC167+AC172</f>
        <v>39.659999999999997</v>
      </c>
      <c r="AD148" s="125">
        <f t="shared" ref="AD148:BC148" si="31">AD149+AD158+AD162+AD165+AD167+AD172</f>
        <v>4</v>
      </c>
      <c r="AE148" s="125">
        <f t="shared" si="31"/>
        <v>0</v>
      </c>
      <c r="AF148" s="125">
        <f t="shared" si="31"/>
        <v>0</v>
      </c>
      <c r="AG148" s="125">
        <f t="shared" si="31"/>
        <v>2.1</v>
      </c>
      <c r="AH148" s="125">
        <f t="shared" si="31"/>
        <v>12.14</v>
      </c>
      <c r="AI148" s="125">
        <f t="shared" si="31"/>
        <v>2.1</v>
      </c>
      <c r="AJ148" s="125">
        <f t="shared" si="31"/>
        <v>0</v>
      </c>
      <c r="AK148" s="125">
        <f t="shared" si="31"/>
        <v>0</v>
      </c>
      <c r="AL148" s="125">
        <f t="shared" si="31"/>
        <v>30.56</v>
      </c>
      <c r="AM148" s="125">
        <f t="shared" si="31"/>
        <v>0</v>
      </c>
      <c r="AN148" s="125">
        <f t="shared" si="31"/>
        <v>2</v>
      </c>
      <c r="AO148" s="125">
        <f t="shared" si="31"/>
        <v>2.65</v>
      </c>
      <c r="AP148" s="125">
        <f t="shared" si="31"/>
        <v>0</v>
      </c>
      <c r="AQ148" s="125">
        <f t="shared" si="31"/>
        <v>2.5</v>
      </c>
      <c r="AR148" s="125">
        <f t="shared" si="31"/>
        <v>17.100000000000001</v>
      </c>
      <c r="AS148" s="125">
        <f t="shared" si="31"/>
        <v>2</v>
      </c>
      <c r="AT148" s="125">
        <f t="shared" si="31"/>
        <v>0</v>
      </c>
      <c r="AU148" s="125">
        <f t="shared" si="31"/>
        <v>0</v>
      </c>
      <c r="AV148" s="125">
        <f t="shared" si="31"/>
        <v>1.2</v>
      </c>
      <c r="AW148" s="125">
        <f t="shared" si="31"/>
        <v>0</v>
      </c>
      <c r="AX148" s="125">
        <f t="shared" si="31"/>
        <v>17.239999999999998</v>
      </c>
      <c r="AY148" s="125">
        <f t="shared" si="31"/>
        <v>0</v>
      </c>
      <c r="AZ148" s="125">
        <f t="shared" si="31"/>
        <v>5.2</v>
      </c>
      <c r="BA148" s="125">
        <f t="shared" si="31"/>
        <v>42.08</v>
      </c>
      <c r="BB148" s="125">
        <f t="shared" si="31"/>
        <v>2</v>
      </c>
      <c r="BC148" s="125">
        <f t="shared" si="31"/>
        <v>25.99</v>
      </c>
      <c r="BD148" s="125">
        <v>1.48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5">
        <v>1.48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5">
        <v>0</v>
      </c>
    </row>
    <row r="149" spans="1:69" s="115" customFormat="1" ht="17.25" customHeight="1">
      <c r="A149" s="123"/>
      <c r="B149" s="123" t="s">
        <v>137</v>
      </c>
      <c r="C149" s="123"/>
      <c r="D149" s="124" t="s">
        <v>298</v>
      </c>
      <c r="E149" s="125">
        <v>613.35</v>
      </c>
      <c r="F149" s="125">
        <v>475.75</v>
      </c>
      <c r="G149" s="125">
        <v>285.25</v>
      </c>
      <c r="H149" s="125">
        <v>130.5</v>
      </c>
      <c r="I149" s="125">
        <v>130.5</v>
      </c>
      <c r="J149" s="125">
        <v>0</v>
      </c>
      <c r="K149" s="125">
        <v>0</v>
      </c>
      <c r="L149" s="125">
        <v>0</v>
      </c>
      <c r="M149" s="125">
        <v>23.77</v>
      </c>
      <c r="N149" s="125">
        <v>0</v>
      </c>
      <c r="O149" s="125">
        <v>36.229999999999997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3"/>
      <c r="Y149" s="123" t="s">
        <v>137</v>
      </c>
      <c r="Z149" s="123"/>
      <c r="AA149" s="124" t="s">
        <v>298</v>
      </c>
      <c r="AB149" s="123">
        <v>136.12</v>
      </c>
      <c r="AC149" s="125">
        <f>SUM(AC150:AC157)</f>
        <v>25.96</v>
      </c>
      <c r="AD149" s="125">
        <f t="shared" ref="AD149:BC149" si="32">SUM(AD150:AD157)</f>
        <v>4</v>
      </c>
      <c r="AE149" s="125">
        <f t="shared" si="32"/>
        <v>0</v>
      </c>
      <c r="AF149" s="125">
        <f t="shared" si="32"/>
        <v>0</v>
      </c>
      <c r="AG149" s="125">
        <f t="shared" si="32"/>
        <v>1</v>
      </c>
      <c r="AH149" s="125">
        <f t="shared" si="32"/>
        <v>9.64</v>
      </c>
      <c r="AI149" s="125">
        <f t="shared" si="32"/>
        <v>2</v>
      </c>
      <c r="AJ149" s="125">
        <f t="shared" si="32"/>
        <v>0</v>
      </c>
      <c r="AK149" s="125">
        <f t="shared" si="32"/>
        <v>0</v>
      </c>
      <c r="AL149" s="125">
        <f t="shared" si="32"/>
        <v>18.559999999999999</v>
      </c>
      <c r="AM149" s="125">
        <f t="shared" si="32"/>
        <v>0</v>
      </c>
      <c r="AN149" s="125">
        <f t="shared" si="32"/>
        <v>1</v>
      </c>
      <c r="AO149" s="125">
        <f t="shared" si="32"/>
        <v>2.65</v>
      </c>
      <c r="AP149" s="125">
        <f t="shared" si="32"/>
        <v>0</v>
      </c>
      <c r="AQ149" s="125">
        <f t="shared" si="32"/>
        <v>0</v>
      </c>
      <c r="AR149" s="125">
        <f t="shared" si="32"/>
        <v>6.4</v>
      </c>
      <c r="AS149" s="125">
        <f t="shared" si="32"/>
        <v>0</v>
      </c>
      <c r="AT149" s="125">
        <f t="shared" si="32"/>
        <v>0</v>
      </c>
      <c r="AU149" s="125">
        <f t="shared" si="32"/>
        <v>0</v>
      </c>
      <c r="AV149" s="125">
        <f t="shared" si="32"/>
        <v>1.2</v>
      </c>
      <c r="AW149" s="125">
        <f t="shared" si="32"/>
        <v>0</v>
      </c>
      <c r="AX149" s="125">
        <f t="shared" si="32"/>
        <v>11.64</v>
      </c>
      <c r="AY149" s="125">
        <f t="shared" si="32"/>
        <v>0</v>
      </c>
      <c r="AZ149" s="125">
        <f t="shared" si="32"/>
        <v>2</v>
      </c>
      <c r="BA149" s="125">
        <f t="shared" si="32"/>
        <v>40.08</v>
      </c>
      <c r="BB149" s="125">
        <f t="shared" si="32"/>
        <v>0</v>
      </c>
      <c r="BC149" s="125">
        <f t="shared" si="32"/>
        <v>9.99</v>
      </c>
      <c r="BD149" s="125">
        <v>1.48</v>
      </c>
      <c r="BE149" s="125">
        <v>0</v>
      </c>
      <c r="BF149" s="125">
        <v>0</v>
      </c>
      <c r="BG149" s="125">
        <v>0</v>
      </c>
      <c r="BH149" s="125">
        <v>0</v>
      </c>
      <c r="BI149" s="125">
        <v>0</v>
      </c>
      <c r="BJ149" s="125">
        <v>1.48</v>
      </c>
      <c r="BK149" s="125">
        <v>0</v>
      </c>
      <c r="BL149" s="125">
        <v>0</v>
      </c>
      <c r="BM149" s="125">
        <v>0</v>
      </c>
      <c r="BN149" s="125">
        <v>0</v>
      </c>
      <c r="BO149" s="125">
        <v>0</v>
      </c>
      <c r="BP149" s="125">
        <v>0</v>
      </c>
      <c r="BQ149" s="125">
        <v>0</v>
      </c>
    </row>
    <row r="150" spans="1:69" s="115" customFormat="1" ht="17.25" customHeight="1">
      <c r="A150" s="123" t="s">
        <v>299</v>
      </c>
      <c r="B150" s="123" t="s">
        <v>140</v>
      </c>
      <c r="C150" s="123" t="s">
        <v>137</v>
      </c>
      <c r="D150" s="124" t="s">
        <v>141</v>
      </c>
      <c r="E150" s="125">
        <v>447.38</v>
      </c>
      <c r="F150" s="125">
        <v>344.54</v>
      </c>
      <c r="G150" s="125">
        <v>197.57</v>
      </c>
      <c r="H150" s="125">
        <v>130.5</v>
      </c>
      <c r="I150" s="125">
        <v>130.5</v>
      </c>
      <c r="J150" s="125">
        <v>0</v>
      </c>
      <c r="K150" s="125">
        <v>0</v>
      </c>
      <c r="L150" s="125">
        <v>0</v>
      </c>
      <c r="M150" s="125">
        <v>16.46</v>
      </c>
      <c r="N150" s="125">
        <v>0</v>
      </c>
      <c r="O150" s="125">
        <v>0</v>
      </c>
      <c r="P150" s="125">
        <v>0</v>
      </c>
      <c r="Q150" s="125">
        <v>0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3" t="s">
        <v>299</v>
      </c>
      <c r="Y150" s="123" t="s">
        <v>140</v>
      </c>
      <c r="Z150" s="123" t="s">
        <v>137</v>
      </c>
      <c r="AA150" s="124" t="s">
        <v>141</v>
      </c>
      <c r="AB150" s="123">
        <v>102.84</v>
      </c>
      <c r="AC150" s="131">
        <v>20</v>
      </c>
      <c r="AD150" s="132">
        <v>2</v>
      </c>
      <c r="AE150" s="133">
        <v>0</v>
      </c>
      <c r="AF150" s="133">
        <v>0</v>
      </c>
      <c r="AG150" s="132">
        <v>0</v>
      </c>
      <c r="AH150" s="132">
        <v>7.5</v>
      </c>
      <c r="AI150" s="132">
        <v>2</v>
      </c>
      <c r="AJ150" s="132">
        <v>0</v>
      </c>
      <c r="AK150" s="132">
        <v>0</v>
      </c>
      <c r="AL150" s="132">
        <v>14</v>
      </c>
      <c r="AM150" s="133">
        <v>0</v>
      </c>
      <c r="AN150" s="132">
        <v>1</v>
      </c>
      <c r="AO150" s="132">
        <v>2</v>
      </c>
      <c r="AP150" s="132">
        <v>0</v>
      </c>
      <c r="AQ150" s="132">
        <v>0</v>
      </c>
      <c r="AR150" s="132">
        <v>4</v>
      </c>
      <c r="AS150" s="133">
        <v>0</v>
      </c>
      <c r="AT150" s="133">
        <v>0</v>
      </c>
      <c r="AU150" s="133">
        <v>0</v>
      </c>
      <c r="AV150" s="132">
        <v>0</v>
      </c>
      <c r="AW150" s="133">
        <v>0</v>
      </c>
      <c r="AX150" s="132">
        <v>5.36</v>
      </c>
      <c r="AY150" s="132">
        <v>0</v>
      </c>
      <c r="AZ150" s="132">
        <v>0</v>
      </c>
      <c r="BA150" s="132">
        <v>38.28</v>
      </c>
      <c r="BB150" s="132">
        <v>0</v>
      </c>
      <c r="BC150" s="132">
        <v>6.7</v>
      </c>
      <c r="BD150" s="125">
        <v>0</v>
      </c>
      <c r="BE150" s="125">
        <v>0</v>
      </c>
      <c r="BF150" s="125">
        <v>0</v>
      </c>
      <c r="BG150" s="125">
        <v>0</v>
      </c>
      <c r="BH150" s="125">
        <v>0</v>
      </c>
      <c r="BI150" s="125">
        <v>0</v>
      </c>
      <c r="BJ150" s="125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5">
        <v>0</v>
      </c>
    </row>
    <row r="151" spans="1:69" s="115" customFormat="1" ht="17.25" customHeight="1">
      <c r="A151" s="123" t="s">
        <v>299</v>
      </c>
      <c r="B151" s="123" t="s">
        <v>140</v>
      </c>
      <c r="C151" s="123" t="s">
        <v>144</v>
      </c>
      <c r="D151" s="124" t="s">
        <v>147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>
        <v>0</v>
      </c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3" t="s">
        <v>299</v>
      </c>
      <c r="Y151" s="123" t="s">
        <v>140</v>
      </c>
      <c r="Z151" s="123" t="s">
        <v>144</v>
      </c>
      <c r="AA151" s="124" t="s">
        <v>147</v>
      </c>
      <c r="AB151" s="123">
        <v>0</v>
      </c>
      <c r="AC151" s="125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5">
        <v>0</v>
      </c>
      <c r="BE151" s="125">
        <v>0</v>
      </c>
      <c r="BF151" s="125">
        <v>0</v>
      </c>
      <c r="BG151" s="125">
        <v>0</v>
      </c>
      <c r="BH151" s="125">
        <v>0</v>
      </c>
      <c r="BI151" s="125">
        <v>0</v>
      </c>
      <c r="BJ151" s="125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5">
        <v>0</v>
      </c>
    </row>
    <row r="152" spans="1:69" s="115" customFormat="1" ht="17.25" customHeight="1">
      <c r="A152" s="123" t="s">
        <v>299</v>
      </c>
      <c r="B152" s="123" t="s">
        <v>140</v>
      </c>
      <c r="C152" s="123" t="s">
        <v>155</v>
      </c>
      <c r="D152" s="124" t="s">
        <v>300</v>
      </c>
      <c r="E152" s="125">
        <v>64.63</v>
      </c>
      <c r="F152" s="125">
        <v>56.15</v>
      </c>
      <c r="G152" s="125">
        <v>37.29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3.11</v>
      </c>
      <c r="N152" s="125">
        <v>0</v>
      </c>
      <c r="O152" s="125">
        <v>15.75</v>
      </c>
      <c r="P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3" t="s">
        <v>299</v>
      </c>
      <c r="Y152" s="123" t="s">
        <v>140</v>
      </c>
      <c r="Z152" s="123" t="s">
        <v>155</v>
      </c>
      <c r="AA152" s="124" t="s">
        <v>300</v>
      </c>
      <c r="AB152" s="123">
        <v>8.48</v>
      </c>
      <c r="AC152" s="131">
        <v>1.4</v>
      </c>
      <c r="AD152" s="132">
        <v>0</v>
      </c>
      <c r="AE152" s="133">
        <v>0</v>
      </c>
      <c r="AF152" s="133">
        <v>0</v>
      </c>
      <c r="AG152" s="132">
        <v>0.08</v>
      </c>
      <c r="AH152" s="132">
        <v>1.1200000000000001</v>
      </c>
      <c r="AI152" s="132">
        <v>0</v>
      </c>
      <c r="AJ152" s="132">
        <v>0</v>
      </c>
      <c r="AK152" s="132">
        <v>0</v>
      </c>
      <c r="AL152" s="132">
        <v>1.4</v>
      </c>
      <c r="AM152" s="133">
        <v>0</v>
      </c>
      <c r="AN152" s="132">
        <v>0</v>
      </c>
      <c r="AO152" s="132">
        <v>0</v>
      </c>
      <c r="AP152" s="132">
        <v>0</v>
      </c>
      <c r="AQ152" s="132">
        <v>0</v>
      </c>
      <c r="AR152" s="132">
        <v>1.4</v>
      </c>
      <c r="AS152" s="133">
        <v>0</v>
      </c>
      <c r="AT152" s="133">
        <v>0</v>
      </c>
      <c r="AU152" s="133">
        <v>0</v>
      </c>
      <c r="AV152" s="132">
        <v>0</v>
      </c>
      <c r="AW152" s="133">
        <v>0</v>
      </c>
      <c r="AX152" s="132">
        <v>2.2799999999999998</v>
      </c>
      <c r="AY152" s="132">
        <v>0</v>
      </c>
      <c r="AZ152" s="132">
        <v>0.8</v>
      </c>
      <c r="BA152" s="132">
        <v>0</v>
      </c>
      <c r="BB152" s="132">
        <v>0</v>
      </c>
      <c r="BC152" s="132">
        <v>0</v>
      </c>
      <c r="BD152" s="125">
        <v>0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5">
        <v>0</v>
      </c>
    </row>
    <row r="153" spans="1:69" s="115" customFormat="1" ht="17.25" customHeight="1">
      <c r="A153" s="123" t="s">
        <v>299</v>
      </c>
      <c r="B153" s="123" t="s">
        <v>140</v>
      </c>
      <c r="C153" s="123" t="s">
        <v>159</v>
      </c>
      <c r="D153" s="124" t="s">
        <v>301</v>
      </c>
      <c r="E153" s="125">
        <v>101.34</v>
      </c>
      <c r="F153" s="125">
        <v>75.06</v>
      </c>
      <c r="G153" s="125">
        <v>50.39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4.2</v>
      </c>
      <c r="N153" s="125">
        <v>0</v>
      </c>
      <c r="O153" s="125">
        <v>20.48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3" t="s">
        <v>299</v>
      </c>
      <c r="Y153" s="123" t="s">
        <v>140</v>
      </c>
      <c r="Z153" s="123" t="s">
        <v>159</v>
      </c>
      <c r="AA153" s="124" t="s">
        <v>301</v>
      </c>
      <c r="AB153" s="123">
        <v>24.8</v>
      </c>
      <c r="AC153" s="131">
        <v>4.5599999999999996</v>
      </c>
      <c r="AD153" s="132">
        <v>2</v>
      </c>
      <c r="AE153" s="133">
        <v>0</v>
      </c>
      <c r="AF153" s="133">
        <v>0</v>
      </c>
      <c r="AG153" s="132">
        <v>0.92</v>
      </c>
      <c r="AH153" s="132">
        <v>1.02</v>
      </c>
      <c r="AI153" s="132">
        <v>0</v>
      </c>
      <c r="AJ153" s="132">
        <v>0</v>
      </c>
      <c r="AK153" s="132">
        <v>0</v>
      </c>
      <c r="AL153" s="132">
        <v>3.16</v>
      </c>
      <c r="AM153" s="133">
        <v>0</v>
      </c>
      <c r="AN153" s="132">
        <v>0</v>
      </c>
      <c r="AO153" s="132">
        <v>0.65</v>
      </c>
      <c r="AP153" s="132">
        <v>0</v>
      </c>
      <c r="AQ153" s="132">
        <v>0</v>
      </c>
      <c r="AR153" s="132">
        <v>1</v>
      </c>
      <c r="AS153" s="133">
        <v>0</v>
      </c>
      <c r="AT153" s="133">
        <v>0</v>
      </c>
      <c r="AU153" s="133">
        <v>0</v>
      </c>
      <c r="AV153" s="132">
        <v>1.2</v>
      </c>
      <c r="AW153" s="133">
        <v>0</v>
      </c>
      <c r="AX153" s="132">
        <v>4</v>
      </c>
      <c r="AY153" s="132">
        <v>0</v>
      </c>
      <c r="AZ153" s="132">
        <v>1.2</v>
      </c>
      <c r="BA153" s="132">
        <v>1.8</v>
      </c>
      <c r="BB153" s="132">
        <v>0</v>
      </c>
      <c r="BC153" s="132">
        <v>3.29</v>
      </c>
      <c r="BD153" s="125">
        <v>1.48</v>
      </c>
      <c r="BE153" s="125">
        <v>0</v>
      </c>
      <c r="BF153" s="125">
        <v>0</v>
      </c>
      <c r="BG153" s="125">
        <v>0</v>
      </c>
      <c r="BH153" s="125">
        <v>0</v>
      </c>
      <c r="BI153" s="125">
        <v>0</v>
      </c>
      <c r="BJ153" s="125">
        <v>1.48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</row>
    <row r="154" spans="1:69" s="115" customFormat="1" ht="17.25" customHeight="1">
      <c r="A154" s="123" t="s">
        <v>299</v>
      </c>
      <c r="B154" s="123" t="s">
        <v>140</v>
      </c>
      <c r="C154" s="123" t="s">
        <v>302</v>
      </c>
      <c r="D154" s="124" t="s">
        <v>303</v>
      </c>
      <c r="E154" s="125">
        <v>0</v>
      </c>
      <c r="F154" s="125">
        <v>0</v>
      </c>
      <c r="G154" s="125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3" t="s">
        <v>299</v>
      </c>
      <c r="Y154" s="123" t="s">
        <v>140</v>
      </c>
      <c r="Z154" s="123" t="s">
        <v>302</v>
      </c>
      <c r="AA154" s="124" t="s">
        <v>303</v>
      </c>
      <c r="AB154" s="123">
        <v>0</v>
      </c>
      <c r="AC154" s="125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5">
        <v>0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v>0</v>
      </c>
    </row>
    <row r="155" spans="1:69" s="115" customFormat="1" ht="17.25" customHeight="1">
      <c r="A155" s="123" t="s">
        <v>299</v>
      </c>
      <c r="B155" s="123" t="s">
        <v>140</v>
      </c>
      <c r="C155" s="123" t="s">
        <v>178</v>
      </c>
      <c r="D155" s="124" t="s">
        <v>304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  <c r="J155" s="125">
        <v>0</v>
      </c>
      <c r="K155" s="125">
        <v>0</v>
      </c>
      <c r="L155" s="125">
        <v>0</v>
      </c>
      <c r="M155" s="125">
        <v>0</v>
      </c>
      <c r="N155" s="125">
        <v>0</v>
      </c>
      <c r="O155" s="125">
        <v>0</v>
      </c>
      <c r="P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3" t="s">
        <v>299</v>
      </c>
      <c r="Y155" s="123" t="s">
        <v>140</v>
      </c>
      <c r="Z155" s="123" t="s">
        <v>178</v>
      </c>
      <c r="AA155" s="124" t="s">
        <v>304</v>
      </c>
      <c r="AB155" s="123">
        <v>0</v>
      </c>
      <c r="AC155" s="125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5">
        <v>0</v>
      </c>
      <c r="BE155" s="125">
        <v>0</v>
      </c>
      <c r="BF155" s="125">
        <v>0</v>
      </c>
      <c r="BG155" s="125">
        <v>0</v>
      </c>
      <c r="BH155" s="125">
        <v>0</v>
      </c>
      <c r="BI155" s="125">
        <v>0</v>
      </c>
      <c r="BJ155" s="125">
        <v>0</v>
      </c>
      <c r="BK155" s="125">
        <v>0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5">
        <v>0</v>
      </c>
    </row>
    <row r="156" spans="1:69" s="115" customFormat="1" ht="17.25" customHeight="1">
      <c r="A156" s="123" t="s">
        <v>299</v>
      </c>
      <c r="B156" s="123" t="s">
        <v>140</v>
      </c>
      <c r="C156" s="123" t="s">
        <v>181</v>
      </c>
      <c r="D156" s="124" t="s">
        <v>305</v>
      </c>
      <c r="E156" s="125">
        <v>0</v>
      </c>
      <c r="F156" s="125">
        <v>0</v>
      </c>
      <c r="G156" s="125">
        <v>0</v>
      </c>
      <c r="H156" s="125">
        <v>0</v>
      </c>
      <c r="I156" s="125">
        <v>0</v>
      </c>
      <c r="J156" s="125">
        <v>0</v>
      </c>
      <c r="K156" s="125">
        <v>0</v>
      </c>
      <c r="L156" s="125">
        <v>0</v>
      </c>
      <c r="M156" s="125">
        <v>0</v>
      </c>
      <c r="N156" s="125">
        <v>0</v>
      </c>
      <c r="O156" s="125">
        <v>0</v>
      </c>
      <c r="P156" s="125">
        <v>0</v>
      </c>
      <c r="Q156" s="125">
        <v>0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3" t="s">
        <v>299</v>
      </c>
      <c r="Y156" s="123" t="s">
        <v>140</v>
      </c>
      <c r="Z156" s="123" t="s">
        <v>181</v>
      </c>
      <c r="AA156" s="124" t="s">
        <v>305</v>
      </c>
      <c r="AB156" s="123">
        <v>0</v>
      </c>
      <c r="AC156" s="125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5">
        <v>0</v>
      </c>
      <c r="BE156" s="125">
        <v>0</v>
      </c>
      <c r="BF156" s="125">
        <v>0</v>
      </c>
      <c r="BG156" s="125">
        <v>0</v>
      </c>
      <c r="BH156" s="125">
        <v>0</v>
      </c>
      <c r="BI156" s="125">
        <v>0</v>
      </c>
      <c r="BJ156" s="125">
        <v>0</v>
      </c>
      <c r="BK156" s="125">
        <v>0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5">
        <v>0</v>
      </c>
    </row>
    <row r="157" spans="1:69" s="115" customFormat="1" ht="17.25" customHeight="1">
      <c r="A157" s="123" t="s">
        <v>299</v>
      </c>
      <c r="B157" s="123" t="s">
        <v>140</v>
      </c>
      <c r="C157" s="123" t="s">
        <v>153</v>
      </c>
      <c r="D157" s="124" t="s">
        <v>306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3" t="s">
        <v>299</v>
      </c>
      <c r="Y157" s="123" t="s">
        <v>140</v>
      </c>
      <c r="Z157" s="123" t="s">
        <v>153</v>
      </c>
      <c r="AA157" s="124" t="s">
        <v>306</v>
      </c>
      <c r="AB157" s="123">
        <v>0</v>
      </c>
      <c r="AC157" s="125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5">
        <v>0</v>
      </c>
      <c r="BE157" s="125">
        <v>0</v>
      </c>
      <c r="BF157" s="125">
        <v>0</v>
      </c>
      <c r="BG157" s="125">
        <v>0</v>
      </c>
      <c r="BH157" s="125">
        <v>0</v>
      </c>
      <c r="BI157" s="125">
        <v>0</v>
      </c>
      <c r="BJ157" s="125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5">
        <v>0</v>
      </c>
    </row>
    <row r="158" spans="1:69" s="115" customFormat="1" ht="17.25" customHeight="1">
      <c r="A158" s="123"/>
      <c r="B158" s="123" t="s">
        <v>144</v>
      </c>
      <c r="C158" s="123"/>
      <c r="D158" s="124" t="s">
        <v>307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3"/>
      <c r="Y158" s="123" t="s">
        <v>144</v>
      </c>
      <c r="Z158" s="123"/>
      <c r="AA158" s="124" t="s">
        <v>307</v>
      </c>
      <c r="AB158" s="123">
        <v>0</v>
      </c>
      <c r="AC158" s="125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5">
        <v>0</v>
      </c>
      <c r="BE158" s="125">
        <v>0</v>
      </c>
      <c r="BF158" s="125">
        <v>0</v>
      </c>
      <c r="BG158" s="125">
        <v>0</v>
      </c>
      <c r="BH158" s="125">
        <v>0</v>
      </c>
      <c r="BI158" s="125">
        <v>0</v>
      </c>
      <c r="BJ158" s="125">
        <v>0</v>
      </c>
      <c r="BK158" s="125">
        <v>0</v>
      </c>
      <c r="BL158" s="125">
        <v>0</v>
      </c>
      <c r="BM158" s="125">
        <v>0</v>
      </c>
      <c r="BN158" s="125">
        <v>0</v>
      </c>
      <c r="BO158" s="125">
        <v>0</v>
      </c>
      <c r="BP158" s="125">
        <v>0</v>
      </c>
      <c r="BQ158" s="125">
        <v>0</v>
      </c>
    </row>
    <row r="159" spans="1:69" s="115" customFormat="1" ht="17.25" customHeight="1">
      <c r="A159" s="123" t="s">
        <v>299</v>
      </c>
      <c r="B159" s="123" t="s">
        <v>146</v>
      </c>
      <c r="C159" s="123" t="s">
        <v>137</v>
      </c>
      <c r="D159" s="124" t="s">
        <v>141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3" t="s">
        <v>299</v>
      </c>
      <c r="Y159" s="123" t="s">
        <v>146</v>
      </c>
      <c r="Z159" s="123" t="s">
        <v>137</v>
      </c>
      <c r="AA159" s="124" t="s">
        <v>141</v>
      </c>
      <c r="AB159" s="123">
        <v>0</v>
      </c>
      <c r="AC159" s="125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5">
        <v>0</v>
      </c>
      <c r="BE159" s="125">
        <v>0</v>
      </c>
      <c r="BF159" s="125">
        <v>0</v>
      </c>
      <c r="BG159" s="125">
        <v>0</v>
      </c>
      <c r="BH159" s="125">
        <v>0</v>
      </c>
      <c r="BI159" s="125">
        <v>0</v>
      </c>
      <c r="BJ159" s="125">
        <v>0</v>
      </c>
      <c r="BK159" s="125">
        <v>0</v>
      </c>
      <c r="BL159" s="125">
        <v>0</v>
      </c>
      <c r="BM159" s="125">
        <v>0</v>
      </c>
      <c r="BN159" s="125">
        <v>0</v>
      </c>
      <c r="BO159" s="125">
        <v>0</v>
      </c>
      <c r="BP159" s="125">
        <v>0</v>
      </c>
      <c r="BQ159" s="125">
        <v>0</v>
      </c>
    </row>
    <row r="160" spans="1:69" s="115" customFormat="1" ht="17.25" customHeight="1">
      <c r="A160" s="123" t="s">
        <v>299</v>
      </c>
      <c r="B160" s="123" t="s">
        <v>146</v>
      </c>
      <c r="C160" s="123" t="s">
        <v>144</v>
      </c>
      <c r="D160" s="124" t="s">
        <v>147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3" t="s">
        <v>299</v>
      </c>
      <c r="Y160" s="123" t="s">
        <v>146</v>
      </c>
      <c r="Z160" s="123" t="s">
        <v>144</v>
      </c>
      <c r="AA160" s="124" t="s">
        <v>147</v>
      </c>
      <c r="AB160" s="123">
        <v>0</v>
      </c>
      <c r="AC160" s="125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5">
        <v>0</v>
      </c>
      <c r="BE160" s="125">
        <v>0</v>
      </c>
      <c r="BF160" s="125">
        <v>0</v>
      </c>
      <c r="BG160" s="125">
        <v>0</v>
      </c>
      <c r="BH160" s="125">
        <v>0</v>
      </c>
      <c r="BI160" s="125">
        <v>0</v>
      </c>
      <c r="BJ160" s="125">
        <v>0</v>
      </c>
      <c r="BK160" s="125">
        <v>0</v>
      </c>
      <c r="BL160" s="125">
        <v>0</v>
      </c>
      <c r="BM160" s="125">
        <v>0</v>
      </c>
      <c r="BN160" s="125">
        <v>0</v>
      </c>
      <c r="BO160" s="125">
        <v>0</v>
      </c>
      <c r="BP160" s="125">
        <v>0</v>
      </c>
      <c r="BQ160" s="125">
        <v>0</v>
      </c>
    </row>
    <row r="161" spans="1:69" s="115" customFormat="1" ht="17.25" customHeight="1">
      <c r="A161" s="123" t="s">
        <v>299</v>
      </c>
      <c r="B161" s="123" t="s">
        <v>146</v>
      </c>
      <c r="C161" s="123" t="s">
        <v>155</v>
      </c>
      <c r="D161" s="124" t="s">
        <v>308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>
        <v>0</v>
      </c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3" t="s">
        <v>299</v>
      </c>
      <c r="Y161" s="123" t="s">
        <v>146</v>
      </c>
      <c r="Z161" s="123" t="s">
        <v>155</v>
      </c>
      <c r="AA161" s="124" t="s">
        <v>308</v>
      </c>
      <c r="AB161" s="123">
        <v>0</v>
      </c>
      <c r="AC161" s="125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5">
        <v>0</v>
      </c>
      <c r="BE161" s="125">
        <v>0</v>
      </c>
      <c r="BF161" s="125">
        <v>0</v>
      </c>
      <c r="BG161" s="125">
        <v>0</v>
      </c>
      <c r="BH161" s="125">
        <v>0</v>
      </c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</row>
    <row r="162" spans="1:69" s="115" customFormat="1" ht="17.25" customHeight="1">
      <c r="A162" s="123"/>
      <c r="B162" s="123" t="s">
        <v>148</v>
      </c>
      <c r="C162" s="123"/>
      <c r="D162" s="124" t="s">
        <v>309</v>
      </c>
      <c r="E162" s="125">
        <v>38.07</v>
      </c>
      <c r="F162" s="125">
        <v>33.19</v>
      </c>
      <c r="G162" s="125">
        <v>20.67</v>
      </c>
      <c r="H162" s="125">
        <v>4.5</v>
      </c>
      <c r="I162" s="125">
        <v>4.5</v>
      </c>
      <c r="J162" s="125">
        <v>0</v>
      </c>
      <c r="K162" s="125">
        <v>0</v>
      </c>
      <c r="L162" s="125">
        <v>0</v>
      </c>
      <c r="M162" s="125">
        <v>1.72</v>
      </c>
      <c r="N162" s="125">
        <v>0</v>
      </c>
      <c r="O162" s="125">
        <v>6.3</v>
      </c>
      <c r="P162" s="125">
        <v>0</v>
      </c>
      <c r="Q162" s="125">
        <v>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3"/>
      <c r="Y162" s="123" t="s">
        <v>148</v>
      </c>
      <c r="Z162" s="123"/>
      <c r="AA162" s="124" t="s">
        <v>309</v>
      </c>
      <c r="AB162" s="123">
        <v>4.88</v>
      </c>
      <c r="AC162" s="125">
        <f>SUM(AC163:AC164)</f>
        <v>1.88</v>
      </c>
      <c r="AD162" s="125">
        <f t="shared" ref="AD162:BC162" si="33">SUM(AD163:AD164)</f>
        <v>0</v>
      </c>
      <c r="AE162" s="125">
        <f t="shared" si="33"/>
        <v>0</v>
      </c>
      <c r="AF162" s="125">
        <f t="shared" si="33"/>
        <v>0</v>
      </c>
      <c r="AG162" s="125">
        <f t="shared" si="33"/>
        <v>0.5</v>
      </c>
      <c r="AH162" s="125">
        <f t="shared" si="33"/>
        <v>0.5</v>
      </c>
      <c r="AI162" s="125">
        <f t="shared" si="33"/>
        <v>0</v>
      </c>
      <c r="AJ162" s="125">
        <f t="shared" si="33"/>
        <v>0</v>
      </c>
      <c r="AK162" s="125">
        <f t="shared" si="33"/>
        <v>0</v>
      </c>
      <c r="AL162" s="125">
        <f t="shared" si="33"/>
        <v>0</v>
      </c>
      <c r="AM162" s="125">
        <f t="shared" si="33"/>
        <v>0</v>
      </c>
      <c r="AN162" s="125">
        <f t="shared" si="33"/>
        <v>0</v>
      </c>
      <c r="AO162" s="125">
        <f t="shared" si="33"/>
        <v>0</v>
      </c>
      <c r="AP162" s="125">
        <f t="shared" si="33"/>
        <v>0</v>
      </c>
      <c r="AQ162" s="125">
        <f t="shared" si="33"/>
        <v>2</v>
      </c>
      <c r="AR162" s="125">
        <f t="shared" si="33"/>
        <v>0</v>
      </c>
      <c r="AS162" s="125">
        <f t="shared" si="33"/>
        <v>0</v>
      </c>
      <c r="AT162" s="125">
        <f t="shared" si="33"/>
        <v>0</v>
      </c>
      <c r="AU162" s="125">
        <f t="shared" si="33"/>
        <v>0</v>
      </c>
      <c r="AV162" s="125">
        <f t="shared" si="33"/>
        <v>0</v>
      </c>
      <c r="AW162" s="125">
        <f t="shared" si="33"/>
        <v>0</v>
      </c>
      <c r="AX162" s="125">
        <f t="shared" si="33"/>
        <v>0</v>
      </c>
      <c r="AY162" s="125">
        <f t="shared" si="33"/>
        <v>0</v>
      </c>
      <c r="AZ162" s="125">
        <f t="shared" si="33"/>
        <v>0</v>
      </c>
      <c r="BA162" s="125">
        <f t="shared" si="33"/>
        <v>0</v>
      </c>
      <c r="BB162" s="125">
        <f t="shared" si="33"/>
        <v>0</v>
      </c>
      <c r="BC162" s="125">
        <f t="shared" si="33"/>
        <v>0</v>
      </c>
      <c r="BD162" s="125">
        <v>0</v>
      </c>
      <c r="BE162" s="125">
        <v>0</v>
      </c>
      <c r="BF162" s="125">
        <v>0</v>
      </c>
      <c r="BG162" s="125">
        <v>0</v>
      </c>
      <c r="BH162" s="125">
        <v>0</v>
      </c>
      <c r="BI162" s="125">
        <v>0</v>
      </c>
      <c r="BJ162" s="125">
        <v>0</v>
      </c>
      <c r="BK162" s="125">
        <v>0</v>
      </c>
      <c r="BL162" s="125">
        <v>0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</row>
    <row r="163" spans="1:69" s="115" customFormat="1" ht="17.25" customHeight="1">
      <c r="A163" s="123" t="s">
        <v>299</v>
      </c>
      <c r="B163" s="123" t="s">
        <v>150</v>
      </c>
      <c r="C163" s="123" t="s">
        <v>137</v>
      </c>
      <c r="D163" s="124" t="s">
        <v>141</v>
      </c>
      <c r="E163" s="125">
        <v>38.07</v>
      </c>
      <c r="F163" s="125">
        <v>33.19</v>
      </c>
      <c r="G163" s="125">
        <v>20.67</v>
      </c>
      <c r="H163" s="125">
        <v>4.5</v>
      </c>
      <c r="I163" s="125">
        <v>4.5</v>
      </c>
      <c r="J163" s="125">
        <v>0</v>
      </c>
      <c r="K163" s="125">
        <v>0</v>
      </c>
      <c r="L163" s="125">
        <v>0</v>
      </c>
      <c r="M163" s="125">
        <v>1.72</v>
      </c>
      <c r="N163" s="125">
        <v>0</v>
      </c>
      <c r="O163" s="125">
        <v>6.3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3" t="s">
        <v>299</v>
      </c>
      <c r="Y163" s="123" t="s">
        <v>150</v>
      </c>
      <c r="Z163" s="123" t="s">
        <v>137</v>
      </c>
      <c r="AA163" s="124" t="s">
        <v>141</v>
      </c>
      <c r="AB163" s="123">
        <v>4.88</v>
      </c>
      <c r="AC163" s="131">
        <v>1.88</v>
      </c>
      <c r="AD163" s="132">
        <v>0</v>
      </c>
      <c r="AE163" s="133">
        <v>0</v>
      </c>
      <c r="AF163" s="133">
        <v>0</v>
      </c>
      <c r="AG163" s="132">
        <v>0.5</v>
      </c>
      <c r="AH163" s="132">
        <v>0.5</v>
      </c>
      <c r="AI163" s="132">
        <v>0</v>
      </c>
      <c r="AJ163" s="132">
        <v>0</v>
      </c>
      <c r="AK163" s="132">
        <v>0</v>
      </c>
      <c r="AL163" s="132">
        <v>0</v>
      </c>
      <c r="AM163" s="133">
        <v>0</v>
      </c>
      <c r="AN163" s="132">
        <v>0</v>
      </c>
      <c r="AO163" s="132">
        <v>0</v>
      </c>
      <c r="AP163" s="132">
        <v>0</v>
      </c>
      <c r="AQ163" s="132">
        <v>2</v>
      </c>
      <c r="AR163" s="132">
        <v>0</v>
      </c>
      <c r="AS163" s="133">
        <v>0</v>
      </c>
      <c r="AT163" s="133">
        <v>0</v>
      </c>
      <c r="AU163" s="133">
        <v>0</v>
      </c>
      <c r="AV163" s="132">
        <v>0</v>
      </c>
      <c r="AW163" s="133">
        <v>0</v>
      </c>
      <c r="AX163" s="132">
        <v>0</v>
      </c>
      <c r="AY163" s="132">
        <v>0</v>
      </c>
      <c r="AZ163" s="132">
        <v>0</v>
      </c>
      <c r="BA163" s="132">
        <v>0</v>
      </c>
      <c r="BB163" s="132">
        <v>0</v>
      </c>
      <c r="BC163" s="132">
        <v>0</v>
      </c>
      <c r="BD163" s="125">
        <v>0</v>
      </c>
      <c r="BE163" s="125">
        <v>0</v>
      </c>
      <c r="BF163" s="125">
        <v>0</v>
      </c>
      <c r="BG163" s="125">
        <v>0</v>
      </c>
      <c r="BH163" s="125">
        <v>0</v>
      </c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</row>
    <row r="164" spans="1:69" s="115" customFormat="1" ht="17.25" customHeight="1">
      <c r="A164" s="123" t="s">
        <v>299</v>
      </c>
      <c r="B164" s="123" t="s">
        <v>150</v>
      </c>
      <c r="C164" s="123" t="s">
        <v>153</v>
      </c>
      <c r="D164" s="124" t="s">
        <v>310</v>
      </c>
      <c r="E164" s="125">
        <v>0</v>
      </c>
      <c r="F164" s="125">
        <v>0</v>
      </c>
      <c r="G164" s="125">
        <v>0</v>
      </c>
      <c r="H164" s="125"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3" t="s">
        <v>299</v>
      </c>
      <c r="Y164" s="123" t="s">
        <v>150</v>
      </c>
      <c r="Z164" s="123" t="s">
        <v>153</v>
      </c>
      <c r="AA164" s="124" t="s">
        <v>310</v>
      </c>
      <c r="AB164" s="123">
        <v>0</v>
      </c>
      <c r="AC164" s="125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5">
        <v>0</v>
      </c>
      <c r="BE164" s="125">
        <v>0</v>
      </c>
      <c r="BF164" s="125">
        <v>0</v>
      </c>
      <c r="BG164" s="125">
        <v>0</v>
      </c>
      <c r="BH164" s="125">
        <v>0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</row>
    <row r="165" spans="1:69" s="115" customFormat="1" ht="17.25" customHeight="1">
      <c r="A165" s="123"/>
      <c r="B165" s="123" t="s">
        <v>166</v>
      </c>
      <c r="C165" s="123"/>
      <c r="D165" s="124" t="s">
        <v>311</v>
      </c>
      <c r="E165" s="125">
        <v>0</v>
      </c>
      <c r="F165" s="125">
        <v>0</v>
      </c>
      <c r="G165" s="125">
        <v>0</v>
      </c>
      <c r="H165" s="125">
        <v>0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>
        <v>0</v>
      </c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3"/>
      <c r="Y165" s="123" t="s">
        <v>166</v>
      </c>
      <c r="Z165" s="123"/>
      <c r="AA165" s="124" t="s">
        <v>311</v>
      </c>
      <c r="AB165" s="123">
        <v>0</v>
      </c>
      <c r="AC165" s="125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5">
        <v>0</v>
      </c>
      <c r="BE165" s="125">
        <v>0</v>
      </c>
      <c r="BF165" s="125">
        <v>0</v>
      </c>
      <c r="BG165" s="125">
        <v>0</v>
      </c>
      <c r="BH165" s="125">
        <v>0</v>
      </c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0</v>
      </c>
    </row>
    <row r="166" spans="1:69" s="115" customFormat="1" ht="17.25" customHeight="1">
      <c r="A166" s="123" t="s">
        <v>299</v>
      </c>
      <c r="B166" s="123" t="s">
        <v>168</v>
      </c>
      <c r="C166" s="123" t="s">
        <v>153</v>
      </c>
      <c r="D166" s="124" t="s">
        <v>312</v>
      </c>
      <c r="E166" s="125">
        <v>0</v>
      </c>
      <c r="F166" s="125">
        <v>0</v>
      </c>
      <c r="G166" s="125">
        <v>0</v>
      </c>
      <c r="H166" s="125">
        <v>0</v>
      </c>
      <c r="I166" s="125">
        <v>0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0</v>
      </c>
      <c r="Q166" s="125">
        <v>0</v>
      </c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3" t="s">
        <v>299</v>
      </c>
      <c r="Y166" s="123" t="s">
        <v>168</v>
      </c>
      <c r="Z166" s="123" t="s">
        <v>153</v>
      </c>
      <c r="AA166" s="124" t="s">
        <v>312</v>
      </c>
      <c r="AB166" s="123">
        <v>0</v>
      </c>
      <c r="AC166" s="125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5">
        <v>0</v>
      </c>
      <c r="BE166" s="125">
        <v>0</v>
      </c>
      <c r="BF166" s="125">
        <v>0</v>
      </c>
      <c r="BG166" s="125">
        <v>0</v>
      </c>
      <c r="BH166" s="125">
        <v>0</v>
      </c>
      <c r="BI166" s="125">
        <v>0</v>
      </c>
      <c r="BJ166" s="125">
        <v>0</v>
      </c>
      <c r="BK166" s="125">
        <v>0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0</v>
      </c>
    </row>
    <row r="167" spans="1:69" s="115" customFormat="1" ht="17.25" customHeight="1">
      <c r="A167" s="123"/>
      <c r="B167" s="123" t="s">
        <v>151</v>
      </c>
      <c r="C167" s="123"/>
      <c r="D167" s="124" t="s">
        <v>313</v>
      </c>
      <c r="E167" s="125">
        <v>235.55</v>
      </c>
      <c r="F167" s="125">
        <v>166.03</v>
      </c>
      <c r="G167" s="125">
        <v>105.28</v>
      </c>
      <c r="H167" s="125"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8.77</v>
      </c>
      <c r="N167" s="125">
        <v>0</v>
      </c>
      <c r="O167" s="125">
        <v>51.98</v>
      </c>
      <c r="P167" s="125">
        <v>0</v>
      </c>
      <c r="Q167" s="125">
        <v>0</v>
      </c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3"/>
      <c r="Y167" s="123" t="s">
        <v>151</v>
      </c>
      <c r="Z167" s="123"/>
      <c r="AA167" s="124" t="s">
        <v>313</v>
      </c>
      <c r="AB167" s="123">
        <v>69.52</v>
      </c>
      <c r="AC167" s="125">
        <f>SUM(AC168:AC171)</f>
        <v>11.82</v>
      </c>
      <c r="AD167" s="125">
        <f t="shared" ref="AD167:BC167" si="34">SUM(AD168:AD171)</f>
        <v>0</v>
      </c>
      <c r="AE167" s="125">
        <f t="shared" si="34"/>
        <v>0</v>
      </c>
      <c r="AF167" s="125">
        <f t="shared" si="34"/>
        <v>0</v>
      </c>
      <c r="AG167" s="125">
        <f t="shared" si="34"/>
        <v>0.6</v>
      </c>
      <c r="AH167" s="125">
        <f t="shared" si="34"/>
        <v>2</v>
      </c>
      <c r="AI167" s="125">
        <f t="shared" si="34"/>
        <v>0.1</v>
      </c>
      <c r="AJ167" s="125">
        <f t="shared" si="34"/>
        <v>0</v>
      </c>
      <c r="AK167" s="125">
        <f t="shared" si="34"/>
        <v>0</v>
      </c>
      <c r="AL167" s="125">
        <f t="shared" si="34"/>
        <v>12</v>
      </c>
      <c r="AM167" s="125">
        <f t="shared" si="34"/>
        <v>0</v>
      </c>
      <c r="AN167" s="125">
        <f t="shared" si="34"/>
        <v>1</v>
      </c>
      <c r="AO167" s="125">
        <f t="shared" si="34"/>
        <v>0</v>
      </c>
      <c r="AP167" s="125">
        <f t="shared" si="34"/>
        <v>0</v>
      </c>
      <c r="AQ167" s="125">
        <f t="shared" si="34"/>
        <v>0.5</v>
      </c>
      <c r="AR167" s="125">
        <f t="shared" si="34"/>
        <v>10.7</v>
      </c>
      <c r="AS167" s="125">
        <f t="shared" si="34"/>
        <v>2</v>
      </c>
      <c r="AT167" s="125">
        <f t="shared" si="34"/>
        <v>0</v>
      </c>
      <c r="AU167" s="125">
        <f t="shared" si="34"/>
        <v>0</v>
      </c>
      <c r="AV167" s="125">
        <f t="shared" si="34"/>
        <v>0</v>
      </c>
      <c r="AW167" s="125">
        <f t="shared" si="34"/>
        <v>0</v>
      </c>
      <c r="AX167" s="125">
        <f t="shared" si="34"/>
        <v>5.6</v>
      </c>
      <c r="AY167" s="125">
        <f t="shared" si="34"/>
        <v>0</v>
      </c>
      <c r="AZ167" s="125">
        <f t="shared" si="34"/>
        <v>3.2</v>
      </c>
      <c r="BA167" s="125">
        <f t="shared" si="34"/>
        <v>2</v>
      </c>
      <c r="BB167" s="125">
        <f t="shared" si="34"/>
        <v>2</v>
      </c>
      <c r="BC167" s="125">
        <f t="shared" si="34"/>
        <v>16</v>
      </c>
      <c r="BD167" s="125">
        <v>0</v>
      </c>
      <c r="BE167" s="125">
        <v>0</v>
      </c>
      <c r="BF167" s="125">
        <v>0</v>
      </c>
      <c r="BG167" s="125">
        <v>0</v>
      </c>
      <c r="BH167" s="125">
        <v>0</v>
      </c>
      <c r="BI167" s="125">
        <v>0</v>
      </c>
      <c r="BJ167" s="125">
        <v>0</v>
      </c>
      <c r="BK167" s="125">
        <v>0</v>
      </c>
      <c r="BL167" s="125">
        <v>0</v>
      </c>
      <c r="BM167" s="125">
        <v>0</v>
      </c>
      <c r="BN167" s="125">
        <v>0</v>
      </c>
      <c r="BO167" s="125">
        <v>0</v>
      </c>
      <c r="BP167" s="125">
        <v>0</v>
      </c>
      <c r="BQ167" s="125">
        <v>0</v>
      </c>
    </row>
    <row r="168" spans="1:69" s="115" customFormat="1" ht="17.25" customHeight="1">
      <c r="A168" s="123" t="s">
        <v>299</v>
      </c>
      <c r="B168" s="123" t="s">
        <v>174</v>
      </c>
      <c r="C168" s="123" t="s">
        <v>137</v>
      </c>
      <c r="D168" s="124" t="s">
        <v>141</v>
      </c>
      <c r="E168" s="125">
        <v>235.55</v>
      </c>
      <c r="F168" s="125">
        <v>166.03</v>
      </c>
      <c r="G168" s="125">
        <v>105.28</v>
      </c>
      <c r="H168" s="125"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8.77</v>
      </c>
      <c r="N168" s="125">
        <v>0</v>
      </c>
      <c r="O168" s="125">
        <v>51.98</v>
      </c>
      <c r="P168" s="125">
        <v>0</v>
      </c>
      <c r="Q168" s="125">
        <v>0</v>
      </c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3" t="s">
        <v>299</v>
      </c>
      <c r="Y168" s="123" t="s">
        <v>174</v>
      </c>
      <c r="Z168" s="123" t="s">
        <v>137</v>
      </c>
      <c r="AA168" s="124" t="s">
        <v>141</v>
      </c>
      <c r="AB168" s="123">
        <v>69.52</v>
      </c>
      <c r="AC168" s="131">
        <v>11.82</v>
      </c>
      <c r="AD168" s="132">
        <v>0</v>
      </c>
      <c r="AE168" s="133">
        <v>0</v>
      </c>
      <c r="AF168" s="133">
        <v>0</v>
      </c>
      <c r="AG168" s="132">
        <v>0.6</v>
      </c>
      <c r="AH168" s="132">
        <v>2</v>
      </c>
      <c r="AI168" s="132">
        <v>0.1</v>
      </c>
      <c r="AJ168" s="132">
        <v>0</v>
      </c>
      <c r="AK168" s="132">
        <v>0</v>
      </c>
      <c r="AL168" s="132">
        <v>12</v>
      </c>
      <c r="AM168" s="133">
        <v>0</v>
      </c>
      <c r="AN168" s="132">
        <v>1</v>
      </c>
      <c r="AO168" s="132">
        <v>0</v>
      </c>
      <c r="AP168" s="132">
        <v>0</v>
      </c>
      <c r="AQ168" s="132">
        <v>0.5</v>
      </c>
      <c r="AR168" s="132">
        <v>10.7</v>
      </c>
      <c r="AS168" s="133">
        <v>2</v>
      </c>
      <c r="AT168" s="133">
        <v>0</v>
      </c>
      <c r="AU168" s="133">
        <v>0</v>
      </c>
      <c r="AV168" s="132">
        <v>0</v>
      </c>
      <c r="AW168" s="133">
        <v>0</v>
      </c>
      <c r="AX168" s="132">
        <v>5.6</v>
      </c>
      <c r="AY168" s="132">
        <v>0</v>
      </c>
      <c r="AZ168" s="132">
        <v>3.2</v>
      </c>
      <c r="BA168" s="132">
        <v>2</v>
      </c>
      <c r="BB168" s="132">
        <v>2</v>
      </c>
      <c r="BC168" s="132">
        <v>16</v>
      </c>
      <c r="BD168" s="125">
        <v>0</v>
      </c>
      <c r="BE168" s="125">
        <v>0</v>
      </c>
      <c r="BF168" s="125">
        <v>0</v>
      </c>
      <c r="BG168" s="125">
        <v>0</v>
      </c>
      <c r="BH168" s="125">
        <v>0</v>
      </c>
      <c r="BI168" s="125">
        <v>0</v>
      </c>
      <c r="BJ168" s="125">
        <v>0</v>
      </c>
      <c r="BK168" s="125">
        <v>0</v>
      </c>
      <c r="BL168" s="125">
        <v>0</v>
      </c>
      <c r="BM168" s="125">
        <v>0</v>
      </c>
      <c r="BN168" s="125">
        <v>0</v>
      </c>
      <c r="BO168" s="125">
        <v>0</v>
      </c>
      <c r="BP168" s="125">
        <v>0</v>
      </c>
      <c r="BQ168" s="125">
        <v>0</v>
      </c>
    </row>
    <row r="169" spans="1:69" s="115" customFormat="1" ht="17.25" customHeight="1">
      <c r="A169" s="123" t="s">
        <v>299</v>
      </c>
      <c r="B169" s="123" t="s">
        <v>174</v>
      </c>
      <c r="C169" s="123" t="s">
        <v>155</v>
      </c>
      <c r="D169" s="124" t="s">
        <v>314</v>
      </c>
      <c r="E169" s="125">
        <v>0</v>
      </c>
      <c r="F169" s="125">
        <v>0</v>
      </c>
      <c r="G169" s="125">
        <v>0</v>
      </c>
      <c r="H169" s="125"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3" t="s">
        <v>299</v>
      </c>
      <c r="Y169" s="123" t="s">
        <v>174</v>
      </c>
      <c r="Z169" s="123" t="s">
        <v>155</v>
      </c>
      <c r="AA169" s="124" t="s">
        <v>314</v>
      </c>
      <c r="AB169" s="123">
        <v>0</v>
      </c>
      <c r="AC169" s="125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</row>
    <row r="170" spans="1:69" s="115" customFormat="1" ht="17.25" customHeight="1">
      <c r="A170" s="123" t="s">
        <v>299</v>
      </c>
      <c r="B170" s="123" t="s">
        <v>174</v>
      </c>
      <c r="C170" s="123" t="s">
        <v>159</v>
      </c>
      <c r="D170" s="124" t="s">
        <v>315</v>
      </c>
      <c r="E170" s="125">
        <v>0</v>
      </c>
      <c r="F170" s="125">
        <v>0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3" t="s">
        <v>299</v>
      </c>
      <c r="Y170" s="123" t="s">
        <v>174</v>
      </c>
      <c r="Z170" s="123" t="s">
        <v>159</v>
      </c>
      <c r="AA170" s="124" t="s">
        <v>315</v>
      </c>
      <c r="AB170" s="123">
        <v>0</v>
      </c>
      <c r="AC170" s="125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</row>
    <row r="171" spans="1:69" s="115" customFormat="1" ht="17.25" customHeight="1">
      <c r="A171" s="123" t="s">
        <v>299</v>
      </c>
      <c r="B171" s="123" t="s">
        <v>174</v>
      </c>
      <c r="C171" s="123" t="s">
        <v>153</v>
      </c>
      <c r="D171" s="124" t="s">
        <v>316</v>
      </c>
      <c r="E171" s="125">
        <v>0</v>
      </c>
      <c r="F171" s="125">
        <v>0</v>
      </c>
      <c r="G171" s="125">
        <v>0</v>
      </c>
      <c r="H171" s="125"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3" t="s">
        <v>299</v>
      </c>
      <c r="Y171" s="123" t="s">
        <v>174</v>
      </c>
      <c r="Z171" s="123" t="s">
        <v>153</v>
      </c>
      <c r="AA171" s="124" t="s">
        <v>316</v>
      </c>
      <c r="AB171" s="123">
        <v>0</v>
      </c>
      <c r="AC171" s="125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</row>
    <row r="172" spans="1:69" s="115" customFormat="1" ht="17.25" customHeight="1">
      <c r="A172" s="123"/>
      <c r="B172" s="123" t="s">
        <v>153</v>
      </c>
      <c r="C172" s="123"/>
      <c r="D172" s="124" t="s">
        <v>317</v>
      </c>
      <c r="E172" s="125">
        <v>0</v>
      </c>
      <c r="F172" s="125">
        <v>0</v>
      </c>
      <c r="G172" s="125">
        <v>0</v>
      </c>
      <c r="H172" s="125"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3"/>
      <c r="Y172" s="123" t="s">
        <v>153</v>
      </c>
      <c r="Z172" s="123"/>
      <c r="AA172" s="124" t="s">
        <v>317</v>
      </c>
      <c r="AB172" s="123">
        <v>0</v>
      </c>
      <c r="AC172" s="125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</row>
    <row r="173" spans="1:69" s="115" customFormat="1" ht="17.25" customHeight="1">
      <c r="A173" s="123" t="s">
        <v>299</v>
      </c>
      <c r="B173" s="123" t="s">
        <v>259</v>
      </c>
      <c r="C173" s="123" t="s">
        <v>153</v>
      </c>
      <c r="D173" s="124" t="s">
        <v>318</v>
      </c>
      <c r="E173" s="125">
        <v>0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3" t="s">
        <v>299</v>
      </c>
      <c r="Y173" s="123" t="s">
        <v>259</v>
      </c>
      <c r="Z173" s="123" t="s">
        <v>153</v>
      </c>
      <c r="AA173" s="124" t="s">
        <v>318</v>
      </c>
      <c r="AB173" s="123">
        <v>0</v>
      </c>
      <c r="AC173" s="125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</row>
    <row r="174" spans="1:69" s="115" customFormat="1" ht="17.25" customHeight="1">
      <c r="A174" s="123" t="s">
        <v>319</v>
      </c>
      <c r="B174" s="123"/>
      <c r="C174" s="123"/>
      <c r="D174" s="124" t="s">
        <v>320</v>
      </c>
      <c r="E174" s="125">
        <v>36444.69</v>
      </c>
      <c r="F174" s="125">
        <v>16809.63</v>
      </c>
      <c r="G174" s="125">
        <v>837.24</v>
      </c>
      <c r="H174" s="125">
        <v>498.15</v>
      </c>
      <c r="I174" s="125">
        <v>498.15</v>
      </c>
      <c r="J174" s="125">
        <v>0</v>
      </c>
      <c r="K174" s="125">
        <v>0</v>
      </c>
      <c r="L174" s="125">
        <v>0</v>
      </c>
      <c r="M174" s="125">
        <v>69.77</v>
      </c>
      <c r="N174" s="125">
        <v>0</v>
      </c>
      <c r="O174" s="125">
        <v>0</v>
      </c>
      <c r="P174" s="125">
        <v>12000</v>
      </c>
      <c r="Q174" s="125">
        <v>1406.76</v>
      </c>
      <c r="R174" s="125">
        <v>0</v>
      </c>
      <c r="S174" s="125">
        <v>0</v>
      </c>
      <c r="T174" s="125">
        <v>1820</v>
      </c>
      <c r="U174" s="125">
        <v>0</v>
      </c>
      <c r="V174" s="125">
        <v>0</v>
      </c>
      <c r="W174" s="125">
        <v>177.71</v>
      </c>
      <c r="X174" s="123" t="s">
        <v>319</v>
      </c>
      <c r="Y174" s="123"/>
      <c r="Z174" s="123"/>
      <c r="AA174" s="124" t="s">
        <v>320</v>
      </c>
      <c r="AB174" s="123">
        <v>406.86</v>
      </c>
      <c r="AC174" s="125">
        <f>AC175+AC180+AC182+AC184+AC190+AC194+AC200+AC204+AC206+AC213+AC215+AC218+AC220+AC222+AC224+AC207</f>
        <v>37.5</v>
      </c>
      <c r="AD174" s="125">
        <f t="shared" ref="AD174:BC174" si="35">AD175+AD180+AD182+AD184+AD190+AD194+AD200+AD204+AD206+AD213+AD215+AD218+AD220+AD222+AD224+AD207</f>
        <v>5.4</v>
      </c>
      <c r="AE174" s="125">
        <f t="shared" si="35"/>
        <v>0</v>
      </c>
      <c r="AF174" s="125">
        <f t="shared" si="35"/>
        <v>0</v>
      </c>
      <c r="AG174" s="125">
        <f t="shared" si="35"/>
        <v>3.18</v>
      </c>
      <c r="AH174" s="125">
        <f t="shared" si="35"/>
        <v>8.8800000000000008</v>
      </c>
      <c r="AI174" s="125">
        <f t="shared" si="35"/>
        <v>2.5</v>
      </c>
      <c r="AJ174" s="125">
        <f t="shared" si="35"/>
        <v>0</v>
      </c>
      <c r="AK174" s="125">
        <f t="shared" si="35"/>
        <v>0</v>
      </c>
      <c r="AL174" s="125">
        <f t="shared" si="35"/>
        <v>39.42</v>
      </c>
      <c r="AM174" s="125">
        <f t="shared" si="35"/>
        <v>0</v>
      </c>
      <c r="AN174" s="125">
        <f t="shared" si="35"/>
        <v>8.6</v>
      </c>
      <c r="AO174" s="125">
        <f t="shared" si="35"/>
        <v>0</v>
      </c>
      <c r="AP174" s="125">
        <f t="shared" si="35"/>
        <v>1.5</v>
      </c>
      <c r="AQ174" s="125">
        <f t="shared" si="35"/>
        <v>2.42</v>
      </c>
      <c r="AR174" s="125">
        <f t="shared" si="35"/>
        <v>25</v>
      </c>
      <c r="AS174" s="125">
        <f t="shared" si="35"/>
        <v>0</v>
      </c>
      <c r="AT174" s="125">
        <f t="shared" si="35"/>
        <v>0</v>
      </c>
      <c r="AU174" s="125">
        <f t="shared" si="35"/>
        <v>0</v>
      </c>
      <c r="AV174" s="125">
        <f t="shared" si="35"/>
        <v>7.4</v>
      </c>
      <c r="AW174" s="125">
        <f t="shared" si="35"/>
        <v>0</v>
      </c>
      <c r="AX174" s="125">
        <f t="shared" si="35"/>
        <v>101.8</v>
      </c>
      <c r="AY174" s="125">
        <f t="shared" si="35"/>
        <v>0.5</v>
      </c>
      <c r="AZ174" s="125">
        <f t="shared" si="35"/>
        <v>1</v>
      </c>
      <c r="BA174" s="125">
        <f t="shared" si="35"/>
        <v>128.62</v>
      </c>
      <c r="BB174" s="125">
        <f t="shared" si="35"/>
        <v>0</v>
      </c>
      <c r="BC174" s="125">
        <f t="shared" si="35"/>
        <v>33.14</v>
      </c>
      <c r="BD174" s="125">
        <v>19228.2</v>
      </c>
      <c r="BE174" s="125">
        <v>16182.69</v>
      </c>
      <c r="BF174" s="125">
        <v>182.69</v>
      </c>
      <c r="BG174" s="125">
        <v>16000</v>
      </c>
      <c r="BH174" s="125">
        <v>44.04</v>
      </c>
      <c r="BI174" s="125">
        <v>800</v>
      </c>
      <c r="BJ174" s="125">
        <v>193.33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307.45999999999998</v>
      </c>
      <c r="BQ174" s="125">
        <v>1700.68</v>
      </c>
    </row>
    <row r="175" spans="1:69" s="115" customFormat="1" ht="17.25" customHeight="1">
      <c r="A175" s="123"/>
      <c r="B175" s="123" t="s">
        <v>137</v>
      </c>
      <c r="C175" s="123"/>
      <c r="D175" s="124" t="s">
        <v>321</v>
      </c>
      <c r="E175" s="125">
        <v>1917.26</v>
      </c>
      <c r="F175" s="125">
        <v>1526.04</v>
      </c>
      <c r="G175" s="125">
        <v>803.47</v>
      </c>
      <c r="H175" s="125">
        <v>477.9</v>
      </c>
      <c r="I175" s="125">
        <v>477.9</v>
      </c>
      <c r="J175" s="125">
        <v>0</v>
      </c>
      <c r="K175" s="125">
        <v>0</v>
      </c>
      <c r="L175" s="125">
        <v>0</v>
      </c>
      <c r="M175" s="125">
        <v>66.959999999999994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177.71</v>
      </c>
      <c r="X175" s="123"/>
      <c r="Y175" s="123" t="s">
        <v>137</v>
      </c>
      <c r="Z175" s="123"/>
      <c r="AA175" s="124" t="s">
        <v>321</v>
      </c>
      <c r="AB175" s="123">
        <v>391.22</v>
      </c>
      <c r="AC175" s="125">
        <f>SUM(AC176:AC179)</f>
        <v>35.799999999999997</v>
      </c>
      <c r="AD175" s="125">
        <f t="shared" ref="AD175:BC175" si="36">SUM(AD176:AD179)</f>
        <v>5.4</v>
      </c>
      <c r="AE175" s="125">
        <f t="shared" si="36"/>
        <v>0</v>
      </c>
      <c r="AF175" s="125">
        <f t="shared" si="36"/>
        <v>0</v>
      </c>
      <c r="AG175" s="125">
        <f t="shared" si="36"/>
        <v>3.18</v>
      </c>
      <c r="AH175" s="125">
        <f t="shared" si="36"/>
        <v>8.8800000000000008</v>
      </c>
      <c r="AI175" s="125">
        <f t="shared" si="36"/>
        <v>2.5</v>
      </c>
      <c r="AJ175" s="125">
        <f t="shared" si="36"/>
        <v>0</v>
      </c>
      <c r="AK175" s="125">
        <f t="shared" si="36"/>
        <v>0</v>
      </c>
      <c r="AL175" s="125">
        <f t="shared" si="36"/>
        <v>38.92</v>
      </c>
      <c r="AM175" s="125">
        <f t="shared" si="36"/>
        <v>0</v>
      </c>
      <c r="AN175" s="125">
        <f t="shared" si="36"/>
        <v>8.6</v>
      </c>
      <c r="AO175" s="125">
        <f t="shared" si="36"/>
        <v>0</v>
      </c>
      <c r="AP175" s="125">
        <f t="shared" si="36"/>
        <v>1.5</v>
      </c>
      <c r="AQ175" s="125">
        <f t="shared" si="36"/>
        <v>2.42</v>
      </c>
      <c r="AR175" s="125">
        <f t="shared" si="36"/>
        <v>23.3</v>
      </c>
      <c r="AS175" s="125">
        <f t="shared" si="36"/>
        <v>0</v>
      </c>
      <c r="AT175" s="125">
        <f t="shared" si="36"/>
        <v>0</v>
      </c>
      <c r="AU175" s="125">
        <f t="shared" si="36"/>
        <v>0</v>
      </c>
      <c r="AV175" s="125">
        <f t="shared" si="36"/>
        <v>7.4</v>
      </c>
      <c r="AW175" s="125">
        <f t="shared" si="36"/>
        <v>0</v>
      </c>
      <c r="AX175" s="125">
        <f t="shared" si="36"/>
        <v>97.8</v>
      </c>
      <c r="AY175" s="125">
        <f t="shared" si="36"/>
        <v>0.5</v>
      </c>
      <c r="AZ175" s="125">
        <f t="shared" si="36"/>
        <v>0</v>
      </c>
      <c r="BA175" s="125">
        <f t="shared" si="36"/>
        <v>122.02</v>
      </c>
      <c r="BB175" s="125">
        <f t="shared" si="36"/>
        <v>0</v>
      </c>
      <c r="BC175" s="125">
        <f t="shared" si="36"/>
        <v>33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</row>
    <row r="176" spans="1:69" s="115" customFormat="1" ht="17.25" customHeight="1">
      <c r="A176" s="123" t="s">
        <v>322</v>
      </c>
      <c r="B176" s="123" t="s">
        <v>140</v>
      </c>
      <c r="C176" s="123" t="s">
        <v>137</v>
      </c>
      <c r="D176" s="124" t="s">
        <v>141</v>
      </c>
      <c r="E176" s="125">
        <v>1917.26</v>
      </c>
      <c r="F176" s="125">
        <v>1526.04</v>
      </c>
      <c r="G176" s="125">
        <v>803.47</v>
      </c>
      <c r="H176" s="125">
        <v>477.9</v>
      </c>
      <c r="I176" s="125">
        <v>477.9</v>
      </c>
      <c r="J176" s="125">
        <v>0</v>
      </c>
      <c r="K176" s="125">
        <v>0</v>
      </c>
      <c r="L176" s="125">
        <v>0</v>
      </c>
      <c r="M176" s="125">
        <v>66.959999999999994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177.71</v>
      </c>
      <c r="X176" s="123" t="s">
        <v>322</v>
      </c>
      <c r="Y176" s="123" t="s">
        <v>140</v>
      </c>
      <c r="Z176" s="123" t="s">
        <v>137</v>
      </c>
      <c r="AA176" s="124" t="s">
        <v>141</v>
      </c>
      <c r="AB176" s="123">
        <v>391.22</v>
      </c>
      <c r="AC176" s="131">
        <v>35.799999999999997</v>
      </c>
      <c r="AD176" s="132">
        <v>5.4</v>
      </c>
      <c r="AE176" s="133">
        <v>0</v>
      </c>
      <c r="AF176" s="133">
        <v>0</v>
      </c>
      <c r="AG176" s="132">
        <v>3.18</v>
      </c>
      <c r="AH176" s="132">
        <v>8.8800000000000008</v>
      </c>
      <c r="AI176" s="132">
        <v>2.5</v>
      </c>
      <c r="AJ176" s="132">
        <v>0</v>
      </c>
      <c r="AK176" s="132">
        <v>0</v>
      </c>
      <c r="AL176" s="132">
        <v>38.92</v>
      </c>
      <c r="AM176" s="133">
        <v>0</v>
      </c>
      <c r="AN176" s="132">
        <v>8.6</v>
      </c>
      <c r="AO176" s="132">
        <v>0</v>
      </c>
      <c r="AP176" s="132">
        <v>1.5</v>
      </c>
      <c r="AQ176" s="132">
        <v>2.42</v>
      </c>
      <c r="AR176" s="132">
        <v>23.3</v>
      </c>
      <c r="AS176" s="133">
        <v>0</v>
      </c>
      <c r="AT176" s="133">
        <v>0</v>
      </c>
      <c r="AU176" s="133">
        <v>0</v>
      </c>
      <c r="AV176" s="132">
        <v>7.4</v>
      </c>
      <c r="AW176" s="133">
        <v>0</v>
      </c>
      <c r="AX176" s="132">
        <v>97.8</v>
      </c>
      <c r="AY176" s="132">
        <v>0.5</v>
      </c>
      <c r="AZ176" s="132">
        <v>0</v>
      </c>
      <c r="BA176" s="132">
        <v>122.02</v>
      </c>
      <c r="BB176" s="132">
        <v>0</v>
      </c>
      <c r="BC176" s="132">
        <v>33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</row>
    <row r="177" spans="1:69" s="115" customFormat="1" ht="17.25" customHeight="1">
      <c r="A177" s="123" t="s">
        <v>322</v>
      </c>
      <c r="B177" s="123" t="s">
        <v>140</v>
      </c>
      <c r="C177" s="123" t="s">
        <v>159</v>
      </c>
      <c r="D177" s="124" t="s">
        <v>323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3" t="s">
        <v>322</v>
      </c>
      <c r="Y177" s="123" t="s">
        <v>140</v>
      </c>
      <c r="Z177" s="123" t="s">
        <v>159</v>
      </c>
      <c r="AA177" s="124" t="s">
        <v>323</v>
      </c>
      <c r="AB177" s="123">
        <v>0</v>
      </c>
      <c r="AC177" s="125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</row>
    <row r="178" spans="1:69" s="115" customFormat="1" ht="17.25" customHeight="1">
      <c r="A178" s="123" t="s">
        <v>322</v>
      </c>
      <c r="B178" s="123" t="s">
        <v>140</v>
      </c>
      <c r="C178" s="123" t="s">
        <v>166</v>
      </c>
      <c r="D178" s="124" t="s">
        <v>324</v>
      </c>
      <c r="E178" s="125">
        <v>0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3" t="s">
        <v>322</v>
      </c>
      <c r="Y178" s="123" t="s">
        <v>140</v>
      </c>
      <c r="Z178" s="123" t="s">
        <v>166</v>
      </c>
      <c r="AA178" s="124" t="s">
        <v>324</v>
      </c>
      <c r="AB178" s="123">
        <v>0</v>
      </c>
      <c r="AC178" s="125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</row>
    <row r="179" spans="1:69" s="115" customFormat="1" ht="17.25" customHeight="1">
      <c r="A179" s="123" t="s">
        <v>322</v>
      </c>
      <c r="B179" s="123" t="s">
        <v>140</v>
      </c>
      <c r="C179" s="123" t="s">
        <v>153</v>
      </c>
      <c r="D179" s="124" t="s">
        <v>325</v>
      </c>
      <c r="E179" s="125">
        <v>0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3" t="s">
        <v>322</v>
      </c>
      <c r="Y179" s="123" t="s">
        <v>140</v>
      </c>
      <c r="Z179" s="123" t="s">
        <v>153</v>
      </c>
      <c r="AA179" s="124" t="s">
        <v>325</v>
      </c>
      <c r="AB179" s="123">
        <v>0</v>
      </c>
      <c r="AC179" s="125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</row>
    <row r="180" spans="1:69" s="115" customFormat="1" ht="17.25" customHeight="1">
      <c r="A180" s="123"/>
      <c r="B180" s="123" t="s">
        <v>144</v>
      </c>
      <c r="C180" s="123"/>
      <c r="D180" s="124" t="s">
        <v>326</v>
      </c>
      <c r="E180" s="125">
        <v>0</v>
      </c>
      <c r="F180" s="125">
        <v>0</v>
      </c>
      <c r="G180" s="125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3"/>
      <c r="Y180" s="123" t="s">
        <v>144</v>
      </c>
      <c r="Z180" s="123"/>
      <c r="AA180" s="124" t="s">
        <v>326</v>
      </c>
      <c r="AB180" s="123">
        <v>0</v>
      </c>
      <c r="AC180" s="125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</row>
    <row r="181" spans="1:69" s="115" customFormat="1" ht="17.25" customHeight="1">
      <c r="A181" s="123" t="s">
        <v>322</v>
      </c>
      <c r="B181" s="123" t="s">
        <v>146</v>
      </c>
      <c r="C181" s="123" t="s">
        <v>137</v>
      </c>
      <c r="D181" s="124" t="s">
        <v>141</v>
      </c>
      <c r="E181" s="125">
        <v>0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3" t="s">
        <v>322</v>
      </c>
      <c r="Y181" s="123" t="s">
        <v>146</v>
      </c>
      <c r="Z181" s="123" t="s">
        <v>137</v>
      </c>
      <c r="AA181" s="124" t="s">
        <v>141</v>
      </c>
      <c r="AB181" s="123">
        <v>0</v>
      </c>
      <c r="AC181" s="125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</row>
    <row r="182" spans="1:69" s="115" customFormat="1" ht="17.25" customHeight="1">
      <c r="A182" s="123"/>
      <c r="B182" s="123" t="s">
        <v>155</v>
      </c>
      <c r="C182" s="123"/>
      <c r="D182" s="124" t="s">
        <v>327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3"/>
      <c r="Y182" s="123" t="s">
        <v>155</v>
      </c>
      <c r="Z182" s="123"/>
      <c r="AA182" s="124" t="s">
        <v>327</v>
      </c>
      <c r="AB182" s="123">
        <v>0</v>
      </c>
      <c r="AC182" s="125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</row>
    <row r="183" spans="1:69" s="115" customFormat="1" ht="17.25" customHeight="1">
      <c r="A183" s="123" t="s">
        <v>322</v>
      </c>
      <c r="B183" s="123" t="s">
        <v>157</v>
      </c>
      <c r="C183" s="123" t="s">
        <v>144</v>
      </c>
      <c r="D183" s="124" t="s">
        <v>328</v>
      </c>
      <c r="E183" s="125">
        <v>0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3" t="s">
        <v>322</v>
      </c>
      <c r="Y183" s="123" t="s">
        <v>157</v>
      </c>
      <c r="Z183" s="123" t="s">
        <v>144</v>
      </c>
      <c r="AA183" s="124" t="s">
        <v>328</v>
      </c>
      <c r="AB183" s="123">
        <v>0</v>
      </c>
      <c r="AC183" s="125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</row>
    <row r="184" spans="1:69" s="115" customFormat="1" ht="17.25" customHeight="1">
      <c r="A184" s="123"/>
      <c r="B184" s="123" t="s">
        <v>159</v>
      </c>
      <c r="C184" s="123"/>
      <c r="D184" s="124" t="s">
        <v>329</v>
      </c>
      <c r="E184" s="125">
        <v>29589.45</v>
      </c>
      <c r="F184" s="125">
        <v>13406.76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12000</v>
      </c>
      <c r="Q184" s="125">
        <v>1406.76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3"/>
      <c r="Y184" s="123" t="s">
        <v>159</v>
      </c>
      <c r="Z184" s="123"/>
      <c r="AA184" s="124" t="s">
        <v>329</v>
      </c>
      <c r="AB184" s="123">
        <v>0</v>
      </c>
      <c r="AC184" s="125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5">
        <v>16182.69</v>
      </c>
      <c r="BE184" s="125">
        <v>16182.69</v>
      </c>
      <c r="BF184" s="125">
        <v>182.69</v>
      </c>
      <c r="BG184" s="125">
        <v>16000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</row>
    <row r="185" spans="1:69" s="115" customFormat="1" ht="17.25" customHeight="1">
      <c r="A185" s="123" t="s">
        <v>322</v>
      </c>
      <c r="B185" s="123" t="s">
        <v>161</v>
      </c>
      <c r="C185" s="123" t="s">
        <v>137</v>
      </c>
      <c r="D185" s="124" t="s">
        <v>330</v>
      </c>
      <c r="E185" s="125">
        <v>16000</v>
      </c>
      <c r="F185" s="125">
        <v>0</v>
      </c>
      <c r="G185" s="125">
        <v>0</v>
      </c>
      <c r="H185" s="125">
        <v>0</v>
      </c>
      <c r="I185" s="125">
        <v>0</v>
      </c>
      <c r="J185" s="125">
        <v>0</v>
      </c>
      <c r="K185" s="125">
        <v>0</v>
      </c>
      <c r="L185" s="125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3" t="s">
        <v>322</v>
      </c>
      <c r="Y185" s="123" t="s">
        <v>161</v>
      </c>
      <c r="Z185" s="123" t="s">
        <v>137</v>
      </c>
      <c r="AA185" s="124" t="s">
        <v>330</v>
      </c>
      <c r="AB185" s="123">
        <v>0</v>
      </c>
      <c r="AC185" s="125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5">
        <v>16000</v>
      </c>
      <c r="BE185" s="125">
        <v>16000</v>
      </c>
      <c r="BF185" s="125">
        <v>0</v>
      </c>
      <c r="BG185" s="125">
        <v>16000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</row>
    <row r="186" spans="1:69" s="115" customFormat="1" ht="17.25" customHeight="1">
      <c r="A186" s="123" t="s">
        <v>322</v>
      </c>
      <c r="B186" s="123" t="s">
        <v>161</v>
      </c>
      <c r="C186" s="123" t="s">
        <v>144</v>
      </c>
      <c r="D186" s="124" t="s">
        <v>331</v>
      </c>
      <c r="E186" s="125">
        <v>3</v>
      </c>
      <c r="F186" s="125">
        <v>0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3" t="s">
        <v>322</v>
      </c>
      <c r="Y186" s="123" t="s">
        <v>161</v>
      </c>
      <c r="Z186" s="123" t="s">
        <v>144</v>
      </c>
      <c r="AA186" s="124" t="s">
        <v>331</v>
      </c>
      <c r="AB186" s="123">
        <v>0</v>
      </c>
      <c r="AC186" s="125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5">
        <v>3</v>
      </c>
      <c r="BE186" s="125">
        <v>3</v>
      </c>
      <c r="BF186" s="125">
        <v>3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</row>
    <row r="187" spans="1:69" s="115" customFormat="1" ht="17.25" customHeight="1">
      <c r="A187" s="123" t="s">
        <v>322</v>
      </c>
      <c r="B187" s="123" t="s">
        <v>161</v>
      </c>
      <c r="C187" s="123" t="s">
        <v>159</v>
      </c>
      <c r="D187" s="124" t="s">
        <v>332</v>
      </c>
      <c r="E187" s="125">
        <v>12000</v>
      </c>
      <c r="F187" s="125">
        <v>12000</v>
      </c>
      <c r="G187" s="125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5">
        <v>12000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3" t="s">
        <v>322</v>
      </c>
      <c r="Y187" s="123" t="s">
        <v>161</v>
      </c>
      <c r="Z187" s="123" t="s">
        <v>159</v>
      </c>
      <c r="AA187" s="124" t="s">
        <v>332</v>
      </c>
      <c r="AB187" s="123">
        <v>0</v>
      </c>
      <c r="AC187" s="125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</row>
    <row r="188" spans="1:69" s="115" customFormat="1" ht="17.25" customHeight="1">
      <c r="A188" s="123" t="s">
        <v>322</v>
      </c>
      <c r="B188" s="123" t="s">
        <v>161</v>
      </c>
      <c r="C188" s="123" t="s">
        <v>166</v>
      </c>
      <c r="D188" s="124" t="s">
        <v>333</v>
      </c>
      <c r="E188" s="125">
        <v>1406.76</v>
      </c>
      <c r="F188" s="125">
        <v>1406.76</v>
      </c>
      <c r="G188" s="125">
        <v>0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1406.76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3" t="s">
        <v>322</v>
      </c>
      <c r="Y188" s="123" t="s">
        <v>161</v>
      </c>
      <c r="Z188" s="123" t="s">
        <v>166</v>
      </c>
      <c r="AA188" s="124" t="s">
        <v>333</v>
      </c>
      <c r="AB188" s="123">
        <v>0</v>
      </c>
      <c r="AC188" s="125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</row>
    <row r="189" spans="1:69" s="115" customFormat="1" ht="17.25" customHeight="1">
      <c r="A189" s="123" t="s">
        <v>322</v>
      </c>
      <c r="B189" s="123" t="s">
        <v>161</v>
      </c>
      <c r="C189" s="123" t="s">
        <v>153</v>
      </c>
      <c r="D189" s="124" t="s">
        <v>334</v>
      </c>
      <c r="E189" s="125">
        <v>179.69</v>
      </c>
      <c r="F189" s="125">
        <v>0</v>
      </c>
      <c r="G189" s="125">
        <v>0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3" t="s">
        <v>322</v>
      </c>
      <c r="Y189" s="123" t="s">
        <v>161</v>
      </c>
      <c r="Z189" s="123" t="s">
        <v>153</v>
      </c>
      <c r="AA189" s="124" t="s">
        <v>334</v>
      </c>
      <c r="AB189" s="123">
        <v>0</v>
      </c>
      <c r="AC189" s="125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5">
        <v>179.69</v>
      </c>
      <c r="BE189" s="125">
        <v>179.69</v>
      </c>
      <c r="BF189" s="125">
        <v>179.69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</row>
    <row r="190" spans="1:69" s="115" customFormat="1" ht="17.25" customHeight="1">
      <c r="A190" s="123"/>
      <c r="B190" s="123" t="s">
        <v>163</v>
      </c>
      <c r="C190" s="123"/>
      <c r="D190" s="124" t="s">
        <v>335</v>
      </c>
      <c r="E190" s="125">
        <v>0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3"/>
      <c r="Y190" s="123" t="s">
        <v>163</v>
      </c>
      <c r="Z190" s="123"/>
      <c r="AA190" s="124" t="s">
        <v>335</v>
      </c>
      <c r="AB190" s="123">
        <v>0</v>
      </c>
      <c r="AC190" s="125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</row>
    <row r="191" spans="1:69" s="115" customFormat="1" ht="17.25" customHeight="1">
      <c r="A191" s="123" t="s">
        <v>322</v>
      </c>
      <c r="B191" s="123" t="s">
        <v>171</v>
      </c>
      <c r="C191" s="123" t="s">
        <v>137</v>
      </c>
      <c r="D191" s="124" t="s">
        <v>336</v>
      </c>
      <c r="E191" s="125">
        <v>0</v>
      </c>
      <c r="F191" s="125">
        <v>0</v>
      </c>
      <c r="G191" s="125">
        <v>0</v>
      </c>
      <c r="H191" s="125"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3" t="s">
        <v>322</v>
      </c>
      <c r="Y191" s="123" t="s">
        <v>171</v>
      </c>
      <c r="Z191" s="123" t="s">
        <v>137</v>
      </c>
      <c r="AA191" s="124" t="s">
        <v>336</v>
      </c>
      <c r="AB191" s="123">
        <v>0</v>
      </c>
      <c r="AC191" s="125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</row>
    <row r="192" spans="1:69" s="115" customFormat="1" ht="17.25" customHeight="1">
      <c r="A192" s="123" t="s">
        <v>322</v>
      </c>
      <c r="B192" s="123" t="s">
        <v>171</v>
      </c>
      <c r="C192" s="123" t="s">
        <v>235</v>
      </c>
      <c r="D192" s="124" t="s">
        <v>337</v>
      </c>
      <c r="E192" s="125">
        <v>0</v>
      </c>
      <c r="F192" s="125">
        <v>0</v>
      </c>
      <c r="G192" s="125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3" t="s">
        <v>322</v>
      </c>
      <c r="Y192" s="123" t="s">
        <v>171</v>
      </c>
      <c r="Z192" s="123" t="s">
        <v>235</v>
      </c>
      <c r="AA192" s="124" t="s">
        <v>337</v>
      </c>
      <c r="AB192" s="123">
        <v>0</v>
      </c>
      <c r="AC192" s="125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</row>
    <row r="193" spans="1:69" s="115" customFormat="1" ht="17.25" customHeight="1">
      <c r="A193" s="123" t="s">
        <v>322</v>
      </c>
      <c r="B193" s="123" t="s">
        <v>171</v>
      </c>
      <c r="C193" s="123" t="s">
        <v>153</v>
      </c>
      <c r="D193" s="124" t="s">
        <v>338</v>
      </c>
      <c r="E193" s="125">
        <v>0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3" t="s">
        <v>322</v>
      </c>
      <c r="Y193" s="123" t="s">
        <v>171</v>
      </c>
      <c r="Z193" s="123" t="s">
        <v>153</v>
      </c>
      <c r="AA193" s="124" t="s">
        <v>338</v>
      </c>
      <c r="AB193" s="123">
        <v>0</v>
      </c>
      <c r="AC193" s="125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</row>
    <row r="194" spans="1:69" s="115" customFormat="1" ht="17.25" customHeight="1">
      <c r="A194" s="123"/>
      <c r="B194" s="123" t="s">
        <v>151</v>
      </c>
      <c r="C194" s="123"/>
      <c r="D194" s="124" t="s">
        <v>339</v>
      </c>
      <c r="E194" s="125">
        <v>800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3"/>
      <c r="Y194" s="123" t="s">
        <v>151</v>
      </c>
      <c r="Z194" s="123"/>
      <c r="AA194" s="124" t="s">
        <v>339</v>
      </c>
      <c r="AB194" s="123">
        <v>0</v>
      </c>
      <c r="AC194" s="125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5">
        <v>800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800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</row>
    <row r="195" spans="1:69" s="115" customFormat="1" ht="17.25" customHeight="1">
      <c r="A195" s="123" t="s">
        <v>322</v>
      </c>
      <c r="B195" s="123" t="s">
        <v>174</v>
      </c>
      <c r="C195" s="123" t="s">
        <v>137</v>
      </c>
      <c r="D195" s="124" t="s">
        <v>340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3" t="s">
        <v>322</v>
      </c>
      <c r="Y195" s="123" t="s">
        <v>174</v>
      </c>
      <c r="Z195" s="123" t="s">
        <v>137</v>
      </c>
      <c r="AA195" s="124" t="s">
        <v>340</v>
      </c>
      <c r="AB195" s="123">
        <v>0</v>
      </c>
      <c r="AC195" s="125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</row>
    <row r="196" spans="1:69" s="115" customFormat="1" ht="17.25" customHeight="1">
      <c r="A196" s="123" t="s">
        <v>322</v>
      </c>
      <c r="B196" s="123" t="s">
        <v>174</v>
      </c>
      <c r="C196" s="123" t="s">
        <v>144</v>
      </c>
      <c r="D196" s="124" t="s">
        <v>341</v>
      </c>
      <c r="E196" s="125">
        <v>0</v>
      </c>
      <c r="F196" s="125">
        <v>0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3" t="s">
        <v>322</v>
      </c>
      <c r="Y196" s="123" t="s">
        <v>174</v>
      </c>
      <c r="Z196" s="123" t="s">
        <v>144</v>
      </c>
      <c r="AA196" s="124" t="s">
        <v>341</v>
      </c>
      <c r="AB196" s="123">
        <v>0</v>
      </c>
      <c r="AC196" s="125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</row>
    <row r="197" spans="1:69" s="115" customFormat="1" ht="17.25" customHeight="1">
      <c r="A197" s="123" t="s">
        <v>322</v>
      </c>
      <c r="B197" s="123" t="s">
        <v>174</v>
      </c>
      <c r="C197" s="123" t="s">
        <v>155</v>
      </c>
      <c r="D197" s="124" t="s">
        <v>342</v>
      </c>
      <c r="E197" s="125">
        <v>0</v>
      </c>
      <c r="F197" s="125">
        <v>0</v>
      </c>
      <c r="G197" s="125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3" t="s">
        <v>322</v>
      </c>
      <c r="Y197" s="123" t="s">
        <v>174</v>
      </c>
      <c r="Z197" s="123" t="s">
        <v>155</v>
      </c>
      <c r="AA197" s="124" t="s">
        <v>342</v>
      </c>
      <c r="AB197" s="123">
        <v>0</v>
      </c>
      <c r="AC197" s="125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</row>
    <row r="198" spans="1:69" s="115" customFormat="1" ht="17.25" customHeight="1">
      <c r="A198" s="123" t="s">
        <v>322</v>
      </c>
      <c r="B198" s="123" t="s">
        <v>174</v>
      </c>
      <c r="C198" s="123" t="s">
        <v>159</v>
      </c>
      <c r="D198" s="124" t="s">
        <v>343</v>
      </c>
      <c r="E198" s="125">
        <v>0</v>
      </c>
      <c r="F198" s="125">
        <v>0</v>
      </c>
      <c r="G198" s="125">
        <v>0</v>
      </c>
      <c r="H198" s="125"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3" t="s">
        <v>322</v>
      </c>
      <c r="Y198" s="123" t="s">
        <v>174</v>
      </c>
      <c r="Z198" s="123" t="s">
        <v>159</v>
      </c>
      <c r="AA198" s="124" t="s">
        <v>343</v>
      </c>
      <c r="AB198" s="123">
        <v>0</v>
      </c>
      <c r="AC198" s="125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</row>
    <row r="199" spans="1:69" s="115" customFormat="1" ht="17.25" customHeight="1">
      <c r="A199" s="123" t="s">
        <v>322</v>
      </c>
      <c r="B199" s="123" t="s">
        <v>174</v>
      </c>
      <c r="C199" s="123" t="s">
        <v>153</v>
      </c>
      <c r="D199" s="124" t="s">
        <v>344</v>
      </c>
      <c r="E199" s="125">
        <v>800</v>
      </c>
      <c r="F199" s="125">
        <v>0</v>
      </c>
      <c r="G199" s="125">
        <v>0</v>
      </c>
      <c r="H199" s="125"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3" t="s">
        <v>322</v>
      </c>
      <c r="Y199" s="123" t="s">
        <v>174</v>
      </c>
      <c r="Z199" s="123" t="s">
        <v>153</v>
      </c>
      <c r="AA199" s="124" t="s">
        <v>344</v>
      </c>
      <c r="AB199" s="123">
        <v>0</v>
      </c>
      <c r="AC199" s="125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5">
        <v>800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800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</row>
    <row r="200" spans="1:69" s="115" customFormat="1" ht="17.25" customHeight="1">
      <c r="A200" s="123"/>
      <c r="B200" s="123" t="s">
        <v>302</v>
      </c>
      <c r="C200" s="123"/>
      <c r="D200" s="124" t="s">
        <v>345</v>
      </c>
      <c r="E200" s="125">
        <v>0</v>
      </c>
      <c r="F200" s="125">
        <v>0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3"/>
      <c r="Y200" s="123" t="s">
        <v>302</v>
      </c>
      <c r="Z200" s="123"/>
      <c r="AA200" s="124" t="s">
        <v>345</v>
      </c>
      <c r="AB200" s="123">
        <v>0</v>
      </c>
      <c r="AC200" s="125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</row>
    <row r="201" spans="1:69" s="115" customFormat="1" ht="17.25" customHeight="1">
      <c r="A201" s="123" t="s">
        <v>322</v>
      </c>
      <c r="B201" s="123" t="s">
        <v>346</v>
      </c>
      <c r="C201" s="123" t="s">
        <v>137</v>
      </c>
      <c r="D201" s="124" t="s">
        <v>347</v>
      </c>
      <c r="E201" s="125">
        <v>0</v>
      </c>
      <c r="F201" s="125">
        <v>0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3" t="s">
        <v>322</v>
      </c>
      <c r="Y201" s="123" t="s">
        <v>346</v>
      </c>
      <c r="Z201" s="123" t="s">
        <v>137</v>
      </c>
      <c r="AA201" s="124" t="s">
        <v>347</v>
      </c>
      <c r="AB201" s="123">
        <v>0</v>
      </c>
      <c r="AC201" s="125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</row>
    <row r="202" spans="1:69" s="115" customFormat="1" ht="17.25" customHeight="1">
      <c r="A202" s="123" t="s">
        <v>322</v>
      </c>
      <c r="B202" s="123" t="s">
        <v>346</v>
      </c>
      <c r="C202" s="123" t="s">
        <v>144</v>
      </c>
      <c r="D202" s="124" t="s">
        <v>348</v>
      </c>
      <c r="E202" s="125">
        <v>0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3" t="s">
        <v>322</v>
      </c>
      <c r="Y202" s="123" t="s">
        <v>346</v>
      </c>
      <c r="Z202" s="123" t="s">
        <v>144</v>
      </c>
      <c r="AA202" s="124" t="s">
        <v>348</v>
      </c>
      <c r="AB202" s="123">
        <v>0</v>
      </c>
      <c r="AC202" s="125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</row>
    <row r="203" spans="1:69" s="115" customFormat="1" ht="17.25" customHeight="1">
      <c r="A203" s="123" t="s">
        <v>322</v>
      </c>
      <c r="B203" s="123" t="s">
        <v>346</v>
      </c>
      <c r="C203" s="123" t="s">
        <v>148</v>
      </c>
      <c r="D203" s="124" t="s">
        <v>349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3" t="s">
        <v>322</v>
      </c>
      <c r="Y203" s="123" t="s">
        <v>346</v>
      </c>
      <c r="Z203" s="123" t="s">
        <v>148</v>
      </c>
      <c r="AA203" s="124" t="s">
        <v>349</v>
      </c>
      <c r="AB203" s="123">
        <v>0</v>
      </c>
      <c r="AC203" s="125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</row>
    <row r="204" spans="1:69" s="115" customFormat="1" ht="17.25" customHeight="1">
      <c r="A204" s="123"/>
      <c r="B204" s="123" t="s">
        <v>175</v>
      </c>
      <c r="C204" s="123"/>
      <c r="D204" s="124" t="s">
        <v>350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3"/>
      <c r="Y204" s="123" t="s">
        <v>175</v>
      </c>
      <c r="Z204" s="123"/>
      <c r="AA204" s="124" t="s">
        <v>350</v>
      </c>
      <c r="AB204" s="123">
        <v>0</v>
      </c>
      <c r="AC204" s="125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</row>
    <row r="205" spans="1:69" s="115" customFormat="1" ht="17.25" customHeight="1">
      <c r="A205" s="123" t="s">
        <v>322</v>
      </c>
      <c r="B205" s="123" t="s">
        <v>177</v>
      </c>
      <c r="C205" s="123" t="s">
        <v>137</v>
      </c>
      <c r="D205" s="124" t="s">
        <v>351</v>
      </c>
      <c r="E205" s="125">
        <v>0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3" t="s">
        <v>322</v>
      </c>
      <c r="Y205" s="123" t="s">
        <v>177</v>
      </c>
      <c r="Z205" s="123" t="s">
        <v>137</v>
      </c>
      <c r="AA205" s="124" t="s">
        <v>351</v>
      </c>
      <c r="AB205" s="123">
        <v>0</v>
      </c>
      <c r="AC205" s="125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</row>
    <row r="206" spans="1:69" s="115" customFormat="1" ht="17.25" customHeight="1">
      <c r="A206" s="123" t="s">
        <v>322</v>
      </c>
      <c r="B206" s="123" t="s">
        <v>177</v>
      </c>
      <c r="C206" s="123" t="s">
        <v>144</v>
      </c>
      <c r="D206" s="124" t="s">
        <v>352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3" t="s">
        <v>322</v>
      </c>
      <c r="Y206" s="123" t="s">
        <v>177</v>
      </c>
      <c r="Z206" s="123" t="s">
        <v>144</v>
      </c>
      <c r="AA206" s="124" t="s">
        <v>352</v>
      </c>
      <c r="AB206" s="123">
        <v>0</v>
      </c>
      <c r="AC206" s="125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</row>
    <row r="207" spans="1:69" s="115" customFormat="1" ht="17.25" customHeight="1">
      <c r="A207" s="123"/>
      <c r="B207" s="123" t="s">
        <v>178</v>
      </c>
      <c r="C207" s="123"/>
      <c r="D207" s="124" t="s">
        <v>353</v>
      </c>
      <c r="E207" s="125">
        <v>39.770000000000003</v>
      </c>
      <c r="F207" s="125">
        <v>30.61</v>
      </c>
      <c r="G207" s="125">
        <v>17.87</v>
      </c>
      <c r="H207" s="125">
        <v>11.25</v>
      </c>
      <c r="I207" s="125">
        <v>11.25</v>
      </c>
      <c r="J207" s="125">
        <v>0</v>
      </c>
      <c r="K207" s="125">
        <v>0</v>
      </c>
      <c r="L207" s="125">
        <v>0</v>
      </c>
      <c r="M207" s="125">
        <v>1.49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3"/>
      <c r="Y207" s="123" t="s">
        <v>178</v>
      </c>
      <c r="Z207" s="123"/>
      <c r="AA207" s="124" t="s">
        <v>353</v>
      </c>
      <c r="AB207" s="123">
        <v>9.16</v>
      </c>
      <c r="AC207" s="125">
        <f>SUM(AC208:AC212)</f>
        <v>0.5</v>
      </c>
      <c r="AD207" s="125">
        <f t="shared" ref="AD207:BC207" si="37">SUM(AD208:AD212)</f>
        <v>0</v>
      </c>
      <c r="AE207" s="125">
        <f t="shared" si="37"/>
        <v>0</v>
      </c>
      <c r="AF207" s="125">
        <f t="shared" si="37"/>
        <v>0</v>
      </c>
      <c r="AG207" s="125">
        <f t="shared" si="37"/>
        <v>0</v>
      </c>
      <c r="AH207" s="125">
        <f t="shared" si="37"/>
        <v>0</v>
      </c>
      <c r="AI207" s="125">
        <f t="shared" si="37"/>
        <v>0</v>
      </c>
      <c r="AJ207" s="125">
        <f t="shared" si="37"/>
        <v>0</v>
      </c>
      <c r="AK207" s="125">
        <f t="shared" si="37"/>
        <v>0</v>
      </c>
      <c r="AL207" s="125">
        <f t="shared" si="37"/>
        <v>0.5</v>
      </c>
      <c r="AM207" s="125">
        <f t="shared" si="37"/>
        <v>0</v>
      </c>
      <c r="AN207" s="125">
        <f t="shared" si="37"/>
        <v>0</v>
      </c>
      <c r="AO207" s="125">
        <f t="shared" si="37"/>
        <v>0</v>
      </c>
      <c r="AP207" s="125">
        <f t="shared" si="37"/>
        <v>0</v>
      </c>
      <c r="AQ207" s="125">
        <f t="shared" si="37"/>
        <v>0</v>
      </c>
      <c r="AR207" s="125">
        <f t="shared" si="37"/>
        <v>0.7</v>
      </c>
      <c r="AS207" s="125">
        <f t="shared" si="37"/>
        <v>0</v>
      </c>
      <c r="AT207" s="125">
        <f t="shared" si="37"/>
        <v>0</v>
      </c>
      <c r="AU207" s="125">
        <f t="shared" si="37"/>
        <v>0</v>
      </c>
      <c r="AV207" s="125">
        <f t="shared" si="37"/>
        <v>0</v>
      </c>
      <c r="AW207" s="125">
        <f t="shared" si="37"/>
        <v>0</v>
      </c>
      <c r="AX207" s="125">
        <f t="shared" si="37"/>
        <v>2.5</v>
      </c>
      <c r="AY207" s="125">
        <f t="shared" si="37"/>
        <v>0</v>
      </c>
      <c r="AZ207" s="125">
        <f t="shared" si="37"/>
        <v>1</v>
      </c>
      <c r="BA207" s="125">
        <f t="shared" si="37"/>
        <v>3.96</v>
      </c>
      <c r="BB207" s="125">
        <f t="shared" si="37"/>
        <v>0</v>
      </c>
      <c r="BC207" s="125">
        <f t="shared" si="37"/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</row>
    <row r="208" spans="1:69" s="115" customFormat="1" ht="17.25" customHeight="1">
      <c r="A208" s="123" t="s">
        <v>322</v>
      </c>
      <c r="B208" s="123" t="s">
        <v>180</v>
      </c>
      <c r="C208" s="123" t="s">
        <v>137</v>
      </c>
      <c r="D208" s="124" t="s">
        <v>141</v>
      </c>
      <c r="E208" s="125">
        <v>39.770000000000003</v>
      </c>
      <c r="F208" s="125">
        <v>30.61</v>
      </c>
      <c r="G208" s="125">
        <v>17.87</v>
      </c>
      <c r="H208" s="125">
        <v>11.25</v>
      </c>
      <c r="I208" s="125">
        <v>11.25</v>
      </c>
      <c r="J208" s="125">
        <v>0</v>
      </c>
      <c r="K208" s="125">
        <v>0</v>
      </c>
      <c r="L208" s="125">
        <v>0</v>
      </c>
      <c r="M208" s="125">
        <v>1.49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3" t="s">
        <v>322</v>
      </c>
      <c r="Y208" s="123" t="s">
        <v>180</v>
      </c>
      <c r="Z208" s="123" t="s">
        <v>137</v>
      </c>
      <c r="AA208" s="124" t="s">
        <v>141</v>
      </c>
      <c r="AB208" s="123">
        <v>9.16</v>
      </c>
      <c r="AC208" s="131">
        <v>0.5</v>
      </c>
      <c r="AD208" s="132">
        <v>0</v>
      </c>
      <c r="AE208" s="133">
        <v>0</v>
      </c>
      <c r="AF208" s="133">
        <v>0</v>
      </c>
      <c r="AG208" s="132">
        <v>0</v>
      </c>
      <c r="AH208" s="132">
        <v>0</v>
      </c>
      <c r="AI208" s="132">
        <v>0</v>
      </c>
      <c r="AJ208" s="132">
        <v>0</v>
      </c>
      <c r="AK208" s="132">
        <v>0</v>
      </c>
      <c r="AL208" s="132">
        <v>0.5</v>
      </c>
      <c r="AM208" s="133">
        <v>0</v>
      </c>
      <c r="AN208" s="132">
        <v>0</v>
      </c>
      <c r="AO208" s="132">
        <v>0</v>
      </c>
      <c r="AP208" s="132">
        <v>0</v>
      </c>
      <c r="AQ208" s="132">
        <v>0</v>
      </c>
      <c r="AR208" s="132">
        <v>0.7</v>
      </c>
      <c r="AS208" s="133">
        <v>0</v>
      </c>
      <c r="AT208" s="133">
        <v>0</v>
      </c>
      <c r="AU208" s="133">
        <v>0</v>
      </c>
      <c r="AV208" s="132">
        <v>0</v>
      </c>
      <c r="AW208" s="133">
        <v>0</v>
      </c>
      <c r="AX208" s="132">
        <v>2.5</v>
      </c>
      <c r="AY208" s="132">
        <v>0</v>
      </c>
      <c r="AZ208" s="132">
        <v>1</v>
      </c>
      <c r="BA208" s="132">
        <v>3.96</v>
      </c>
      <c r="BB208" s="132">
        <v>0</v>
      </c>
      <c r="BC208" s="132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</row>
    <row r="209" spans="1:69" s="115" customFormat="1" ht="17.25" customHeight="1">
      <c r="A209" s="123" t="s">
        <v>322</v>
      </c>
      <c r="B209" s="123" t="s">
        <v>180</v>
      </c>
      <c r="C209" s="123" t="s">
        <v>155</v>
      </c>
      <c r="D209" s="124" t="s">
        <v>354</v>
      </c>
      <c r="E209" s="125">
        <v>0</v>
      </c>
      <c r="F209" s="125">
        <v>0</v>
      </c>
      <c r="G209" s="125">
        <v>0</v>
      </c>
      <c r="H209" s="125"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3" t="s">
        <v>322</v>
      </c>
      <c r="Y209" s="123" t="s">
        <v>180</v>
      </c>
      <c r="Z209" s="123" t="s">
        <v>155</v>
      </c>
      <c r="AA209" s="124" t="s">
        <v>354</v>
      </c>
      <c r="AB209" s="123">
        <v>0</v>
      </c>
      <c r="AC209" s="125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</row>
    <row r="210" spans="1:69" s="115" customFormat="1" ht="17.25" customHeight="1">
      <c r="A210" s="123" t="s">
        <v>322</v>
      </c>
      <c r="B210" s="123" t="s">
        <v>180</v>
      </c>
      <c r="C210" s="123" t="s">
        <v>159</v>
      </c>
      <c r="D210" s="124" t="s">
        <v>355</v>
      </c>
      <c r="E210" s="125">
        <v>0</v>
      </c>
      <c r="F210" s="125">
        <v>0</v>
      </c>
      <c r="G210" s="125">
        <v>0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3" t="s">
        <v>322</v>
      </c>
      <c r="Y210" s="123" t="s">
        <v>180</v>
      </c>
      <c r="Z210" s="123" t="s">
        <v>159</v>
      </c>
      <c r="AA210" s="124" t="s">
        <v>355</v>
      </c>
      <c r="AB210" s="123">
        <v>0</v>
      </c>
      <c r="AC210" s="125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</row>
    <row r="211" spans="1:69" s="115" customFormat="1" ht="17.25" customHeight="1">
      <c r="A211" s="123" t="s">
        <v>322</v>
      </c>
      <c r="B211" s="123" t="s">
        <v>180</v>
      </c>
      <c r="C211" s="123" t="s">
        <v>163</v>
      </c>
      <c r="D211" s="124" t="s">
        <v>356</v>
      </c>
      <c r="E211" s="125">
        <v>0</v>
      </c>
      <c r="F211" s="125">
        <v>0</v>
      </c>
      <c r="G211" s="125">
        <v>0</v>
      </c>
      <c r="H211" s="125"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3" t="s">
        <v>322</v>
      </c>
      <c r="Y211" s="123" t="s">
        <v>180</v>
      </c>
      <c r="Z211" s="123" t="s">
        <v>163</v>
      </c>
      <c r="AA211" s="124" t="s">
        <v>356</v>
      </c>
      <c r="AB211" s="123">
        <v>0</v>
      </c>
      <c r="AC211" s="125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</row>
    <row r="212" spans="1:69" s="115" customFormat="1" ht="17.25" customHeight="1">
      <c r="A212" s="123" t="s">
        <v>322</v>
      </c>
      <c r="B212" s="123" t="s">
        <v>180</v>
      </c>
      <c r="C212" s="123" t="s">
        <v>153</v>
      </c>
      <c r="D212" s="124" t="s">
        <v>357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>
        <v>0</v>
      </c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3" t="s">
        <v>322</v>
      </c>
      <c r="Y212" s="123" t="s">
        <v>180</v>
      </c>
      <c r="Z212" s="123" t="s">
        <v>153</v>
      </c>
      <c r="AA212" s="124" t="s">
        <v>357</v>
      </c>
      <c r="AB212" s="123">
        <v>0</v>
      </c>
      <c r="AC212" s="125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5">
        <v>0</v>
      </c>
      <c r="BE212" s="125">
        <v>0</v>
      </c>
      <c r="BF212" s="125">
        <v>0</v>
      </c>
      <c r="BG212" s="125">
        <v>0</v>
      </c>
      <c r="BH212" s="125">
        <v>0</v>
      </c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0</v>
      </c>
      <c r="BQ212" s="125">
        <v>0</v>
      </c>
    </row>
    <row r="213" spans="1:69" s="115" customFormat="1" ht="17.25" customHeight="1">
      <c r="A213" s="123"/>
      <c r="B213" s="123" t="s">
        <v>239</v>
      </c>
      <c r="C213" s="123"/>
      <c r="D213" s="124" t="s">
        <v>358</v>
      </c>
      <c r="E213" s="125">
        <v>32.700000000000003</v>
      </c>
      <c r="F213" s="125">
        <v>26.22</v>
      </c>
      <c r="G213" s="125">
        <v>15.9</v>
      </c>
      <c r="H213" s="125">
        <v>9</v>
      </c>
      <c r="I213" s="125">
        <v>9</v>
      </c>
      <c r="J213" s="125">
        <v>0</v>
      </c>
      <c r="K213" s="125">
        <v>0</v>
      </c>
      <c r="L213" s="125">
        <v>0</v>
      </c>
      <c r="M213" s="125">
        <v>1.32</v>
      </c>
      <c r="N213" s="125">
        <v>0</v>
      </c>
      <c r="O213" s="125">
        <v>0</v>
      </c>
      <c r="P213" s="125">
        <v>0</v>
      </c>
      <c r="Q213" s="125">
        <v>0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3"/>
      <c r="Y213" s="123" t="s">
        <v>239</v>
      </c>
      <c r="Z213" s="123"/>
      <c r="AA213" s="124" t="s">
        <v>358</v>
      </c>
      <c r="AB213" s="123">
        <v>6.48</v>
      </c>
      <c r="AC213" s="125">
        <f>SUM(AC214)</f>
        <v>1.2</v>
      </c>
      <c r="AD213" s="125">
        <f t="shared" ref="AD213:BC213" si="38">SUM(AD214)</f>
        <v>0</v>
      </c>
      <c r="AE213" s="125">
        <f t="shared" si="38"/>
        <v>0</v>
      </c>
      <c r="AF213" s="125">
        <f t="shared" si="38"/>
        <v>0</v>
      </c>
      <c r="AG213" s="125">
        <f t="shared" si="38"/>
        <v>0</v>
      </c>
      <c r="AH213" s="125">
        <f t="shared" si="38"/>
        <v>0</v>
      </c>
      <c r="AI213" s="125">
        <f t="shared" si="38"/>
        <v>0</v>
      </c>
      <c r="AJ213" s="125">
        <f t="shared" si="38"/>
        <v>0</v>
      </c>
      <c r="AK213" s="125">
        <f t="shared" si="38"/>
        <v>0</v>
      </c>
      <c r="AL213" s="125">
        <f t="shared" si="38"/>
        <v>0</v>
      </c>
      <c r="AM213" s="125">
        <f t="shared" si="38"/>
        <v>0</v>
      </c>
      <c r="AN213" s="125">
        <f t="shared" si="38"/>
        <v>0</v>
      </c>
      <c r="AO213" s="125">
        <f t="shared" si="38"/>
        <v>0</v>
      </c>
      <c r="AP213" s="125">
        <f t="shared" si="38"/>
        <v>0</v>
      </c>
      <c r="AQ213" s="125">
        <f t="shared" si="38"/>
        <v>0</v>
      </c>
      <c r="AR213" s="125">
        <f t="shared" si="38"/>
        <v>1</v>
      </c>
      <c r="AS213" s="125">
        <f t="shared" si="38"/>
        <v>0</v>
      </c>
      <c r="AT213" s="125">
        <f t="shared" si="38"/>
        <v>0</v>
      </c>
      <c r="AU213" s="125">
        <f t="shared" si="38"/>
        <v>0</v>
      </c>
      <c r="AV213" s="125">
        <f t="shared" si="38"/>
        <v>0</v>
      </c>
      <c r="AW213" s="125">
        <f t="shared" si="38"/>
        <v>0</v>
      </c>
      <c r="AX213" s="125">
        <f t="shared" si="38"/>
        <v>1.5</v>
      </c>
      <c r="AY213" s="125">
        <f t="shared" si="38"/>
        <v>0</v>
      </c>
      <c r="AZ213" s="125">
        <f t="shared" si="38"/>
        <v>0</v>
      </c>
      <c r="BA213" s="125">
        <f t="shared" si="38"/>
        <v>2.64</v>
      </c>
      <c r="BB213" s="125">
        <f t="shared" si="38"/>
        <v>0</v>
      </c>
      <c r="BC213" s="125">
        <f t="shared" si="38"/>
        <v>0.14000000000000001</v>
      </c>
      <c r="BD213" s="125">
        <v>0</v>
      </c>
      <c r="BE213" s="125">
        <v>0</v>
      </c>
      <c r="BF213" s="125">
        <v>0</v>
      </c>
      <c r="BG213" s="125">
        <v>0</v>
      </c>
      <c r="BH213" s="125">
        <v>0</v>
      </c>
      <c r="BI213" s="125">
        <v>0</v>
      </c>
      <c r="BJ213" s="125">
        <v>0</v>
      </c>
      <c r="BK213" s="125">
        <v>0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</row>
    <row r="214" spans="1:69" s="115" customFormat="1" ht="17.25" customHeight="1">
      <c r="A214" s="123" t="s">
        <v>322</v>
      </c>
      <c r="B214" s="123" t="s">
        <v>359</v>
      </c>
      <c r="C214" s="123" t="s">
        <v>137</v>
      </c>
      <c r="D214" s="124" t="s">
        <v>141</v>
      </c>
      <c r="E214" s="125">
        <v>32.700000000000003</v>
      </c>
      <c r="F214" s="125">
        <v>26.22</v>
      </c>
      <c r="G214" s="125">
        <v>15.9</v>
      </c>
      <c r="H214" s="125">
        <v>9</v>
      </c>
      <c r="I214" s="125">
        <v>9</v>
      </c>
      <c r="J214" s="125">
        <v>0</v>
      </c>
      <c r="K214" s="125">
        <v>0</v>
      </c>
      <c r="L214" s="125">
        <v>0</v>
      </c>
      <c r="M214" s="125">
        <v>1.32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3" t="s">
        <v>322</v>
      </c>
      <c r="Y214" s="123" t="s">
        <v>359</v>
      </c>
      <c r="Z214" s="123" t="s">
        <v>137</v>
      </c>
      <c r="AA214" s="124" t="s">
        <v>141</v>
      </c>
      <c r="AB214" s="123">
        <v>6.48</v>
      </c>
      <c r="AC214" s="131">
        <v>1.2</v>
      </c>
      <c r="AD214" s="132">
        <v>0</v>
      </c>
      <c r="AE214" s="133">
        <v>0</v>
      </c>
      <c r="AF214" s="133">
        <v>0</v>
      </c>
      <c r="AG214" s="132">
        <v>0</v>
      </c>
      <c r="AH214" s="132">
        <v>0</v>
      </c>
      <c r="AI214" s="132">
        <v>0</v>
      </c>
      <c r="AJ214" s="132">
        <v>0</v>
      </c>
      <c r="AK214" s="132">
        <v>0</v>
      </c>
      <c r="AL214" s="132">
        <v>0</v>
      </c>
      <c r="AM214" s="133">
        <v>0</v>
      </c>
      <c r="AN214" s="132">
        <v>0</v>
      </c>
      <c r="AO214" s="132">
        <v>0</v>
      </c>
      <c r="AP214" s="132">
        <v>0</v>
      </c>
      <c r="AQ214" s="132">
        <v>0</v>
      </c>
      <c r="AR214" s="132">
        <v>1</v>
      </c>
      <c r="AS214" s="133">
        <v>0</v>
      </c>
      <c r="AT214" s="133">
        <v>0</v>
      </c>
      <c r="AU214" s="133">
        <v>0</v>
      </c>
      <c r="AV214" s="132">
        <v>0</v>
      </c>
      <c r="AW214" s="133">
        <v>0</v>
      </c>
      <c r="AX214" s="132">
        <v>1.5</v>
      </c>
      <c r="AY214" s="132">
        <v>0</v>
      </c>
      <c r="AZ214" s="132">
        <v>0</v>
      </c>
      <c r="BA214" s="132">
        <v>2.64</v>
      </c>
      <c r="BB214" s="132">
        <v>0</v>
      </c>
      <c r="BC214" s="132">
        <v>0.14000000000000001</v>
      </c>
      <c r="BD214" s="125">
        <v>0</v>
      </c>
      <c r="BE214" s="125">
        <v>0</v>
      </c>
      <c r="BF214" s="125">
        <v>0</v>
      </c>
      <c r="BG214" s="125">
        <v>0</v>
      </c>
      <c r="BH214" s="125">
        <v>0</v>
      </c>
      <c r="BI214" s="125">
        <v>0</v>
      </c>
      <c r="BJ214" s="125">
        <v>0</v>
      </c>
      <c r="BK214" s="125">
        <v>0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</row>
    <row r="215" spans="1:69" s="115" customFormat="1" ht="17.25" customHeight="1">
      <c r="A215" s="123"/>
      <c r="B215" s="123" t="s">
        <v>248</v>
      </c>
      <c r="C215" s="123"/>
      <c r="D215" s="124" t="s">
        <v>360</v>
      </c>
      <c r="E215" s="125">
        <v>0</v>
      </c>
      <c r="F215" s="125">
        <v>0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0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3"/>
      <c r="Y215" s="123" t="s">
        <v>248</v>
      </c>
      <c r="Z215" s="123"/>
      <c r="AA215" s="124" t="s">
        <v>360</v>
      </c>
      <c r="AB215" s="123">
        <v>0</v>
      </c>
      <c r="AC215" s="125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5">
        <v>0</v>
      </c>
      <c r="BE215" s="125">
        <v>0</v>
      </c>
      <c r="BF215" s="125">
        <v>0</v>
      </c>
      <c r="BG215" s="125">
        <v>0</v>
      </c>
      <c r="BH215" s="125">
        <v>0</v>
      </c>
      <c r="BI215" s="125">
        <v>0</v>
      </c>
      <c r="BJ215" s="125">
        <v>0</v>
      </c>
      <c r="BK215" s="125">
        <v>0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</row>
    <row r="216" spans="1:69" s="115" customFormat="1" ht="17.25" customHeight="1">
      <c r="A216" s="123" t="s">
        <v>322</v>
      </c>
      <c r="B216" s="123" t="s">
        <v>361</v>
      </c>
      <c r="C216" s="123" t="s">
        <v>137</v>
      </c>
      <c r="D216" s="124" t="s">
        <v>362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3" t="s">
        <v>322</v>
      </c>
      <c r="Y216" s="123" t="s">
        <v>361</v>
      </c>
      <c r="Z216" s="123" t="s">
        <v>137</v>
      </c>
      <c r="AA216" s="124" t="s">
        <v>362</v>
      </c>
      <c r="AB216" s="123">
        <v>0</v>
      </c>
      <c r="AC216" s="125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5">
        <v>0</v>
      </c>
      <c r="BE216" s="125">
        <v>0</v>
      </c>
      <c r="BF216" s="125">
        <v>0</v>
      </c>
      <c r="BG216" s="125">
        <v>0</v>
      </c>
      <c r="BH216" s="125">
        <v>0</v>
      </c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</row>
    <row r="217" spans="1:69" s="115" customFormat="1" ht="17.25" customHeight="1">
      <c r="A217" s="123" t="s">
        <v>322</v>
      </c>
      <c r="B217" s="123" t="s">
        <v>361</v>
      </c>
      <c r="C217" s="123" t="s">
        <v>144</v>
      </c>
      <c r="D217" s="124" t="s">
        <v>363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0</v>
      </c>
      <c r="Q217" s="125">
        <v>0</v>
      </c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3" t="s">
        <v>322</v>
      </c>
      <c r="Y217" s="123" t="s">
        <v>361</v>
      </c>
      <c r="Z217" s="123" t="s">
        <v>144</v>
      </c>
      <c r="AA217" s="124" t="s">
        <v>363</v>
      </c>
      <c r="AB217" s="123">
        <v>0</v>
      </c>
      <c r="AC217" s="125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5">
        <v>0</v>
      </c>
      <c r="BE217" s="125">
        <v>0</v>
      </c>
      <c r="BF217" s="125">
        <v>0</v>
      </c>
      <c r="BG217" s="125">
        <v>0</v>
      </c>
      <c r="BH217" s="125">
        <v>0</v>
      </c>
      <c r="BI217" s="125">
        <v>0</v>
      </c>
      <c r="BJ217" s="125">
        <v>0</v>
      </c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125">
        <v>0</v>
      </c>
      <c r="BQ217" s="125">
        <v>0</v>
      </c>
    </row>
    <row r="218" spans="1:69" s="115" customFormat="1" ht="17.25" customHeight="1">
      <c r="A218" s="123"/>
      <c r="B218" s="123" t="s">
        <v>249</v>
      </c>
      <c r="C218" s="123"/>
      <c r="D218" s="124" t="s">
        <v>364</v>
      </c>
      <c r="E218" s="125">
        <v>0</v>
      </c>
      <c r="F218" s="125">
        <v>0</v>
      </c>
      <c r="G218" s="125">
        <v>0</v>
      </c>
      <c r="H218" s="125">
        <v>0</v>
      </c>
      <c r="I218" s="125">
        <v>0</v>
      </c>
      <c r="J218" s="125">
        <v>0</v>
      </c>
      <c r="K218" s="125">
        <v>0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>
        <v>0</v>
      </c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3"/>
      <c r="Y218" s="123" t="s">
        <v>249</v>
      </c>
      <c r="Z218" s="123"/>
      <c r="AA218" s="124" t="s">
        <v>364</v>
      </c>
      <c r="AB218" s="123">
        <v>0</v>
      </c>
      <c r="AC218" s="125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5">
        <v>0</v>
      </c>
      <c r="BE218" s="125">
        <v>0</v>
      </c>
      <c r="BF218" s="125">
        <v>0</v>
      </c>
      <c r="BG218" s="125">
        <v>0</v>
      </c>
      <c r="BH218" s="125">
        <v>0</v>
      </c>
      <c r="BI218" s="125">
        <v>0</v>
      </c>
      <c r="BJ218" s="125">
        <v>0</v>
      </c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125">
        <v>0</v>
      </c>
      <c r="BQ218" s="125">
        <v>0</v>
      </c>
    </row>
    <row r="219" spans="1:69" s="115" customFormat="1" ht="17.25" customHeight="1">
      <c r="A219" s="123" t="s">
        <v>322</v>
      </c>
      <c r="B219" s="123" t="s">
        <v>365</v>
      </c>
      <c r="C219" s="123" t="s">
        <v>137</v>
      </c>
      <c r="D219" s="124" t="s">
        <v>366</v>
      </c>
      <c r="E219" s="125">
        <v>0</v>
      </c>
      <c r="F219" s="125">
        <v>0</v>
      </c>
      <c r="G219" s="125">
        <v>0</v>
      </c>
      <c r="H219" s="125">
        <v>0</v>
      </c>
      <c r="I219" s="125">
        <v>0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>
        <v>0</v>
      </c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3" t="s">
        <v>322</v>
      </c>
      <c r="Y219" s="123" t="s">
        <v>365</v>
      </c>
      <c r="Z219" s="123" t="s">
        <v>137</v>
      </c>
      <c r="AA219" s="124" t="s">
        <v>366</v>
      </c>
      <c r="AB219" s="123">
        <v>0</v>
      </c>
      <c r="AC219" s="125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5">
        <v>0</v>
      </c>
      <c r="BE219" s="125">
        <v>0</v>
      </c>
      <c r="BF219" s="125">
        <v>0</v>
      </c>
      <c r="BG219" s="125">
        <v>0</v>
      </c>
      <c r="BH219" s="125">
        <v>0</v>
      </c>
      <c r="BI219" s="125">
        <v>0</v>
      </c>
      <c r="BJ219" s="125">
        <v>0</v>
      </c>
      <c r="BK219" s="125">
        <v>0</v>
      </c>
      <c r="BL219" s="125">
        <v>0</v>
      </c>
      <c r="BM219" s="125">
        <v>0</v>
      </c>
      <c r="BN219" s="125">
        <v>0</v>
      </c>
      <c r="BO219" s="125">
        <v>0</v>
      </c>
      <c r="BP219" s="125">
        <v>0</v>
      </c>
      <c r="BQ219" s="125">
        <v>0</v>
      </c>
    </row>
    <row r="220" spans="1:69" s="115" customFormat="1" ht="17.25" customHeight="1">
      <c r="A220" s="123"/>
      <c r="B220" s="123" t="s">
        <v>251</v>
      </c>
      <c r="C220" s="123"/>
      <c r="D220" s="124" t="s">
        <v>367</v>
      </c>
      <c r="E220" s="125">
        <v>0</v>
      </c>
      <c r="F220" s="125">
        <v>0</v>
      </c>
      <c r="G220" s="125">
        <v>0</v>
      </c>
      <c r="H220" s="125"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3"/>
      <c r="Y220" s="123" t="s">
        <v>251</v>
      </c>
      <c r="Z220" s="123"/>
      <c r="AA220" s="124" t="s">
        <v>367</v>
      </c>
      <c r="AB220" s="123">
        <v>0</v>
      </c>
      <c r="AC220" s="125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5">
        <v>0</v>
      </c>
      <c r="BE220" s="125">
        <v>0</v>
      </c>
      <c r="BF220" s="125">
        <v>0</v>
      </c>
      <c r="BG220" s="125">
        <v>0</v>
      </c>
      <c r="BH220" s="125">
        <v>0</v>
      </c>
      <c r="BI220" s="125">
        <v>0</v>
      </c>
      <c r="BJ220" s="125">
        <v>0</v>
      </c>
      <c r="BK220" s="125">
        <v>0</v>
      </c>
      <c r="BL220" s="125">
        <v>0</v>
      </c>
      <c r="BM220" s="125">
        <v>0</v>
      </c>
      <c r="BN220" s="125">
        <v>0</v>
      </c>
      <c r="BO220" s="125">
        <v>0</v>
      </c>
      <c r="BP220" s="125">
        <v>0</v>
      </c>
      <c r="BQ220" s="125">
        <v>0</v>
      </c>
    </row>
    <row r="221" spans="1:69" s="115" customFormat="1" ht="17.25" customHeight="1">
      <c r="A221" s="123" t="s">
        <v>322</v>
      </c>
      <c r="B221" s="123" t="s">
        <v>368</v>
      </c>
      <c r="C221" s="123" t="s">
        <v>144</v>
      </c>
      <c r="D221" s="124" t="s">
        <v>369</v>
      </c>
      <c r="E221" s="125">
        <v>0</v>
      </c>
      <c r="F221" s="125">
        <v>0</v>
      </c>
      <c r="G221" s="125">
        <v>0</v>
      </c>
      <c r="H221" s="125"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>
        <v>0</v>
      </c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3" t="s">
        <v>322</v>
      </c>
      <c r="Y221" s="123" t="s">
        <v>368</v>
      </c>
      <c r="Z221" s="123" t="s">
        <v>144</v>
      </c>
      <c r="AA221" s="124" t="s">
        <v>369</v>
      </c>
      <c r="AB221" s="123">
        <v>0</v>
      </c>
      <c r="AC221" s="125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5">
        <v>0</v>
      </c>
      <c r="BE221" s="125">
        <v>0</v>
      </c>
      <c r="BF221" s="125">
        <v>0</v>
      </c>
      <c r="BG221" s="125">
        <v>0</v>
      </c>
      <c r="BH221" s="125">
        <v>0</v>
      </c>
      <c r="BI221" s="125">
        <v>0</v>
      </c>
      <c r="BJ221" s="125">
        <v>0</v>
      </c>
      <c r="BK221" s="125">
        <v>0</v>
      </c>
      <c r="BL221" s="125">
        <v>0</v>
      </c>
      <c r="BM221" s="125">
        <v>0</v>
      </c>
      <c r="BN221" s="125">
        <v>0</v>
      </c>
      <c r="BO221" s="125">
        <v>0</v>
      </c>
      <c r="BP221" s="125">
        <v>0</v>
      </c>
      <c r="BQ221" s="125">
        <v>0</v>
      </c>
    </row>
    <row r="222" spans="1:69" s="115" customFormat="1" ht="17.25" customHeight="1">
      <c r="A222" s="123"/>
      <c r="B222" s="123" t="s">
        <v>370</v>
      </c>
      <c r="C222" s="123"/>
      <c r="D222" s="124" t="s">
        <v>371</v>
      </c>
      <c r="E222" s="125">
        <v>0</v>
      </c>
      <c r="F222" s="125">
        <v>0</v>
      </c>
      <c r="G222" s="125">
        <v>0</v>
      </c>
      <c r="H222" s="125">
        <v>0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3"/>
      <c r="Y222" s="123" t="s">
        <v>370</v>
      </c>
      <c r="Z222" s="123"/>
      <c r="AA222" s="124" t="s">
        <v>371</v>
      </c>
      <c r="AB222" s="123">
        <v>0</v>
      </c>
      <c r="AC222" s="125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5">
        <v>0</v>
      </c>
      <c r="BE222" s="125">
        <v>0</v>
      </c>
      <c r="BF222" s="125">
        <v>0</v>
      </c>
      <c r="BG222" s="125">
        <v>0</v>
      </c>
      <c r="BH222" s="125">
        <v>0</v>
      </c>
      <c r="BI222" s="125">
        <v>0</v>
      </c>
      <c r="BJ222" s="125">
        <v>0</v>
      </c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125">
        <v>0</v>
      </c>
      <c r="BQ222" s="125">
        <v>0</v>
      </c>
    </row>
    <row r="223" spans="1:69" s="115" customFormat="1" ht="17.25" customHeight="1">
      <c r="A223" s="123" t="s">
        <v>322</v>
      </c>
      <c r="B223" s="123" t="s">
        <v>372</v>
      </c>
      <c r="C223" s="123" t="s">
        <v>144</v>
      </c>
      <c r="D223" s="124" t="s">
        <v>373</v>
      </c>
      <c r="E223" s="125">
        <v>0</v>
      </c>
      <c r="F223" s="125">
        <v>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3" t="s">
        <v>322</v>
      </c>
      <c r="Y223" s="123" t="s">
        <v>372</v>
      </c>
      <c r="Z223" s="123" t="s">
        <v>144</v>
      </c>
      <c r="AA223" s="124" t="s">
        <v>373</v>
      </c>
      <c r="AB223" s="123">
        <v>0</v>
      </c>
      <c r="AC223" s="125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5">
        <v>0</v>
      </c>
      <c r="BE223" s="125">
        <v>0</v>
      </c>
      <c r="BF223" s="125">
        <v>0</v>
      </c>
      <c r="BG223" s="125">
        <v>0</v>
      </c>
      <c r="BH223" s="125">
        <v>0</v>
      </c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0</v>
      </c>
      <c r="BQ223" s="125">
        <v>0</v>
      </c>
    </row>
    <row r="224" spans="1:69" s="115" customFormat="1" ht="17.25" customHeight="1">
      <c r="A224" s="123"/>
      <c r="B224" s="123" t="s">
        <v>191</v>
      </c>
      <c r="C224" s="123"/>
      <c r="D224" s="124" t="s">
        <v>374</v>
      </c>
      <c r="E224" s="125">
        <v>0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3"/>
      <c r="Y224" s="123" t="s">
        <v>191</v>
      </c>
      <c r="Z224" s="123"/>
      <c r="AA224" s="124" t="s">
        <v>374</v>
      </c>
      <c r="AB224" s="123">
        <v>0</v>
      </c>
      <c r="AC224" s="125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5">
        <v>0</v>
      </c>
      <c r="BE224" s="125">
        <v>0</v>
      </c>
      <c r="BF224" s="125">
        <v>0</v>
      </c>
      <c r="BG224" s="125">
        <v>0</v>
      </c>
      <c r="BH224" s="125">
        <v>0</v>
      </c>
      <c r="BI224" s="125">
        <v>0</v>
      </c>
      <c r="BJ224" s="125">
        <v>0</v>
      </c>
      <c r="BK224" s="125">
        <v>0</v>
      </c>
      <c r="BL224" s="125">
        <v>0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</row>
    <row r="225" spans="1:69" s="115" customFormat="1" ht="17.25" customHeight="1">
      <c r="A225" s="123" t="s">
        <v>322</v>
      </c>
      <c r="B225" s="123" t="s">
        <v>193</v>
      </c>
      <c r="C225" s="123" t="s">
        <v>144</v>
      </c>
      <c r="D225" s="124" t="s">
        <v>375</v>
      </c>
      <c r="E225" s="125">
        <v>0</v>
      </c>
      <c r="F225" s="125">
        <v>0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3" t="s">
        <v>322</v>
      </c>
      <c r="Y225" s="123" t="s">
        <v>193</v>
      </c>
      <c r="Z225" s="123" t="s">
        <v>144</v>
      </c>
      <c r="AA225" s="124" t="s">
        <v>375</v>
      </c>
      <c r="AB225" s="123">
        <v>0</v>
      </c>
      <c r="AC225" s="125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5">
        <v>0</v>
      </c>
      <c r="BE225" s="125">
        <v>0</v>
      </c>
      <c r="BF225" s="125">
        <v>0</v>
      </c>
      <c r="BG225" s="125">
        <v>0</v>
      </c>
      <c r="BH225" s="125">
        <v>0</v>
      </c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</row>
    <row r="226" spans="1:69" s="115" customFormat="1" ht="17.25" customHeight="1">
      <c r="A226" s="123"/>
      <c r="B226" s="123" t="s">
        <v>194</v>
      </c>
      <c r="C226" s="123"/>
      <c r="D226" s="124" t="s">
        <v>376</v>
      </c>
      <c r="E226" s="125">
        <v>1714.14</v>
      </c>
      <c r="F226" s="125">
        <v>0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3"/>
      <c r="Y226" s="123" t="s">
        <v>194</v>
      </c>
      <c r="Z226" s="123"/>
      <c r="AA226" s="124" t="s">
        <v>376</v>
      </c>
      <c r="AB226" s="123">
        <v>0</v>
      </c>
      <c r="AC226" s="125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5">
        <v>1714.14</v>
      </c>
      <c r="BE226" s="125">
        <v>0</v>
      </c>
      <c r="BF226" s="125">
        <v>0</v>
      </c>
      <c r="BG226" s="125">
        <v>0</v>
      </c>
      <c r="BH226" s="125">
        <v>0</v>
      </c>
      <c r="BI226" s="125">
        <v>0</v>
      </c>
      <c r="BJ226" s="125">
        <v>0</v>
      </c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P226" s="125">
        <v>67.459999999999994</v>
      </c>
      <c r="BQ226" s="125">
        <v>1646.68</v>
      </c>
    </row>
    <row r="227" spans="1:69" s="115" customFormat="1" ht="17.25" customHeight="1">
      <c r="A227" s="123" t="s">
        <v>322</v>
      </c>
      <c r="B227" s="123" t="s">
        <v>196</v>
      </c>
      <c r="C227" s="123" t="s">
        <v>137</v>
      </c>
      <c r="D227" s="124" t="s">
        <v>377</v>
      </c>
      <c r="E227" s="125">
        <v>920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0</v>
      </c>
      <c r="R227" s="125">
        <v>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3" t="s">
        <v>322</v>
      </c>
      <c r="Y227" s="123" t="s">
        <v>196</v>
      </c>
      <c r="Z227" s="123" t="s">
        <v>137</v>
      </c>
      <c r="AA227" s="124" t="s">
        <v>377</v>
      </c>
      <c r="AB227" s="123">
        <v>0</v>
      </c>
      <c r="AC227" s="125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5">
        <v>920</v>
      </c>
      <c r="BE227" s="125">
        <v>0</v>
      </c>
      <c r="BF227" s="125">
        <v>0</v>
      </c>
      <c r="BG227" s="125">
        <v>0</v>
      </c>
      <c r="BH227" s="125">
        <v>0</v>
      </c>
      <c r="BI227" s="125">
        <v>0</v>
      </c>
      <c r="BJ227" s="125">
        <v>0</v>
      </c>
      <c r="BK227" s="125">
        <v>0</v>
      </c>
      <c r="BL227" s="125">
        <v>0</v>
      </c>
      <c r="BM227" s="125">
        <v>0</v>
      </c>
      <c r="BN227" s="125">
        <v>0</v>
      </c>
      <c r="BO227" s="125">
        <v>0</v>
      </c>
      <c r="BP227" s="125">
        <v>0</v>
      </c>
      <c r="BQ227" s="125">
        <v>920</v>
      </c>
    </row>
    <row r="228" spans="1:69" s="115" customFormat="1" ht="17.25" customHeight="1">
      <c r="A228" s="123" t="s">
        <v>322</v>
      </c>
      <c r="B228" s="123" t="s">
        <v>196</v>
      </c>
      <c r="C228" s="123" t="s">
        <v>144</v>
      </c>
      <c r="D228" s="124" t="s">
        <v>378</v>
      </c>
      <c r="E228" s="125">
        <v>726.68</v>
      </c>
      <c r="F228" s="125">
        <v>0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3" t="s">
        <v>322</v>
      </c>
      <c r="Y228" s="123" t="s">
        <v>196</v>
      </c>
      <c r="Z228" s="123" t="s">
        <v>144</v>
      </c>
      <c r="AA228" s="124" t="s">
        <v>378</v>
      </c>
      <c r="AB228" s="123">
        <v>0</v>
      </c>
      <c r="AC228" s="125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5">
        <v>726.68</v>
      </c>
      <c r="BE228" s="125">
        <v>0</v>
      </c>
      <c r="BF228" s="125">
        <v>0</v>
      </c>
      <c r="BG228" s="125">
        <v>0</v>
      </c>
      <c r="BH228" s="125">
        <v>0</v>
      </c>
      <c r="BI228" s="125">
        <v>0</v>
      </c>
      <c r="BJ228" s="125">
        <v>0</v>
      </c>
      <c r="BK228" s="125">
        <v>0</v>
      </c>
      <c r="BL228" s="125">
        <v>0</v>
      </c>
      <c r="BM228" s="125">
        <v>0</v>
      </c>
      <c r="BN228" s="125">
        <v>0</v>
      </c>
      <c r="BO228" s="125">
        <v>0</v>
      </c>
      <c r="BP228" s="125">
        <v>0</v>
      </c>
      <c r="BQ228" s="125">
        <v>726.68</v>
      </c>
    </row>
    <row r="229" spans="1:69" s="115" customFormat="1" ht="17.25" customHeight="1">
      <c r="A229" s="123" t="s">
        <v>322</v>
      </c>
      <c r="B229" s="123" t="s">
        <v>196</v>
      </c>
      <c r="C229" s="123" t="s">
        <v>153</v>
      </c>
      <c r="D229" s="124" t="s">
        <v>379</v>
      </c>
      <c r="E229" s="125">
        <v>67.459999999999994</v>
      </c>
      <c r="F229" s="125">
        <v>0</v>
      </c>
      <c r="G229" s="125">
        <v>0</v>
      </c>
      <c r="H229" s="125"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>
        <v>0</v>
      </c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3" t="s">
        <v>322</v>
      </c>
      <c r="Y229" s="123" t="s">
        <v>196</v>
      </c>
      <c r="Z229" s="123" t="s">
        <v>153</v>
      </c>
      <c r="AA229" s="124" t="s">
        <v>379</v>
      </c>
      <c r="AB229" s="123">
        <v>0</v>
      </c>
      <c r="AC229" s="125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5">
        <v>67.459999999999994</v>
      </c>
      <c r="BE229" s="125">
        <v>0</v>
      </c>
      <c r="BF229" s="125">
        <v>0</v>
      </c>
      <c r="BG229" s="125">
        <v>0</v>
      </c>
      <c r="BH229" s="125">
        <v>0</v>
      </c>
      <c r="BI229" s="125">
        <v>0</v>
      </c>
      <c r="BJ229" s="125">
        <v>0</v>
      </c>
      <c r="BK229" s="125">
        <v>0</v>
      </c>
      <c r="BL229" s="125">
        <v>0</v>
      </c>
      <c r="BM229" s="125">
        <v>0</v>
      </c>
      <c r="BN229" s="125">
        <v>0</v>
      </c>
      <c r="BO229" s="125">
        <v>0</v>
      </c>
      <c r="BP229" s="125">
        <v>67.459999999999994</v>
      </c>
      <c r="BQ229" s="125">
        <v>0</v>
      </c>
    </row>
    <row r="230" spans="1:69" s="115" customFormat="1" ht="17.25" customHeight="1">
      <c r="A230" s="123"/>
      <c r="B230" s="123" t="s">
        <v>380</v>
      </c>
      <c r="C230" s="123"/>
      <c r="D230" s="124" t="s">
        <v>381</v>
      </c>
      <c r="E230" s="125">
        <v>1820</v>
      </c>
      <c r="F230" s="125">
        <v>1820</v>
      </c>
      <c r="G230" s="125">
        <v>0</v>
      </c>
      <c r="H230" s="125"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>
        <v>0</v>
      </c>
      <c r="R230" s="125">
        <v>0</v>
      </c>
      <c r="S230" s="125">
        <v>0</v>
      </c>
      <c r="T230" s="125">
        <v>1820</v>
      </c>
      <c r="U230" s="125">
        <v>0</v>
      </c>
      <c r="V230" s="125">
        <v>0</v>
      </c>
      <c r="W230" s="125">
        <v>0</v>
      </c>
      <c r="X230" s="123"/>
      <c r="Y230" s="123" t="s">
        <v>380</v>
      </c>
      <c r="Z230" s="123"/>
      <c r="AA230" s="124" t="s">
        <v>381</v>
      </c>
      <c r="AB230" s="123">
        <v>0</v>
      </c>
      <c r="AC230" s="125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5">
        <v>0</v>
      </c>
      <c r="BE230" s="125">
        <v>0</v>
      </c>
      <c r="BF230" s="125">
        <v>0</v>
      </c>
      <c r="BG230" s="125">
        <v>0</v>
      </c>
      <c r="BH230" s="125">
        <v>0</v>
      </c>
      <c r="BI230" s="125">
        <v>0</v>
      </c>
      <c r="BJ230" s="125">
        <v>0</v>
      </c>
      <c r="BK230" s="125">
        <v>0</v>
      </c>
      <c r="BL230" s="125">
        <v>0</v>
      </c>
      <c r="BM230" s="125">
        <v>0</v>
      </c>
      <c r="BN230" s="125">
        <v>0</v>
      </c>
      <c r="BO230" s="125">
        <v>0</v>
      </c>
      <c r="BP230" s="125">
        <v>0</v>
      </c>
      <c r="BQ230" s="125">
        <v>0</v>
      </c>
    </row>
    <row r="231" spans="1:69" s="115" customFormat="1" ht="17.25" customHeight="1">
      <c r="A231" s="123" t="s">
        <v>322</v>
      </c>
      <c r="B231" s="123" t="s">
        <v>382</v>
      </c>
      <c r="C231" s="123" t="s">
        <v>137</v>
      </c>
      <c r="D231" s="124" t="s">
        <v>383</v>
      </c>
      <c r="E231" s="125">
        <v>420</v>
      </c>
      <c r="F231" s="125">
        <v>420</v>
      </c>
      <c r="G231" s="125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>
        <v>0</v>
      </c>
      <c r="R231" s="125">
        <v>0</v>
      </c>
      <c r="S231" s="125">
        <v>0</v>
      </c>
      <c r="T231" s="125">
        <v>420</v>
      </c>
      <c r="U231" s="125">
        <v>0</v>
      </c>
      <c r="V231" s="125">
        <v>0</v>
      </c>
      <c r="W231" s="125">
        <v>0</v>
      </c>
      <c r="X231" s="123" t="s">
        <v>322</v>
      </c>
      <c r="Y231" s="123" t="s">
        <v>382</v>
      </c>
      <c r="Z231" s="123" t="s">
        <v>137</v>
      </c>
      <c r="AA231" s="124" t="s">
        <v>383</v>
      </c>
      <c r="AB231" s="123">
        <v>0</v>
      </c>
      <c r="AC231" s="125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5">
        <v>0</v>
      </c>
      <c r="BE231" s="125">
        <v>0</v>
      </c>
      <c r="BF231" s="125">
        <v>0</v>
      </c>
      <c r="BG231" s="125">
        <v>0</v>
      </c>
      <c r="BH231" s="125">
        <v>0</v>
      </c>
      <c r="BI231" s="125">
        <v>0</v>
      </c>
      <c r="BJ231" s="125">
        <v>0</v>
      </c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P231" s="125">
        <v>0</v>
      </c>
      <c r="BQ231" s="125">
        <v>0</v>
      </c>
    </row>
    <row r="232" spans="1:69" s="115" customFormat="1" ht="17.25" customHeight="1">
      <c r="A232" s="123" t="s">
        <v>322</v>
      </c>
      <c r="B232" s="123" t="s">
        <v>382</v>
      </c>
      <c r="C232" s="123" t="s">
        <v>144</v>
      </c>
      <c r="D232" s="124" t="s">
        <v>384</v>
      </c>
      <c r="E232" s="125">
        <v>1000</v>
      </c>
      <c r="F232" s="125">
        <v>1000</v>
      </c>
      <c r="G232" s="125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>
        <v>0</v>
      </c>
      <c r="R232" s="125">
        <v>0</v>
      </c>
      <c r="S232" s="125">
        <v>0</v>
      </c>
      <c r="T232" s="125">
        <v>1000</v>
      </c>
      <c r="U232" s="125">
        <v>0</v>
      </c>
      <c r="V232" s="125">
        <v>0</v>
      </c>
      <c r="W232" s="125">
        <v>0</v>
      </c>
      <c r="X232" s="123" t="s">
        <v>322</v>
      </c>
      <c r="Y232" s="123" t="s">
        <v>382</v>
      </c>
      <c r="Z232" s="123" t="s">
        <v>144</v>
      </c>
      <c r="AA232" s="124" t="s">
        <v>384</v>
      </c>
      <c r="AB232" s="123">
        <v>0</v>
      </c>
      <c r="AC232" s="125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5">
        <v>0</v>
      </c>
      <c r="BE232" s="125">
        <v>0</v>
      </c>
      <c r="BF232" s="125">
        <v>0</v>
      </c>
      <c r="BG232" s="125">
        <v>0</v>
      </c>
      <c r="BH232" s="125">
        <v>0</v>
      </c>
      <c r="BI232" s="125">
        <v>0</v>
      </c>
      <c r="BJ232" s="125">
        <v>0</v>
      </c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125">
        <v>0</v>
      </c>
      <c r="BQ232" s="125">
        <v>0</v>
      </c>
    </row>
    <row r="233" spans="1:69" s="115" customFormat="1" ht="17.25" customHeight="1">
      <c r="A233" s="123" t="s">
        <v>322</v>
      </c>
      <c r="B233" s="123" t="s">
        <v>382</v>
      </c>
      <c r="C233" s="123" t="s">
        <v>148</v>
      </c>
      <c r="D233" s="124" t="s">
        <v>385</v>
      </c>
      <c r="E233" s="125">
        <v>400</v>
      </c>
      <c r="F233" s="125">
        <v>400</v>
      </c>
      <c r="G233" s="125">
        <v>0</v>
      </c>
      <c r="H233" s="125"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>
        <v>0</v>
      </c>
      <c r="R233" s="125">
        <v>0</v>
      </c>
      <c r="S233" s="125">
        <v>0</v>
      </c>
      <c r="T233" s="125">
        <v>400</v>
      </c>
      <c r="U233" s="125">
        <v>0</v>
      </c>
      <c r="V233" s="125">
        <v>0</v>
      </c>
      <c r="W233" s="125">
        <v>0</v>
      </c>
      <c r="X233" s="123" t="s">
        <v>322</v>
      </c>
      <c r="Y233" s="123" t="s">
        <v>382</v>
      </c>
      <c r="Z233" s="123" t="s">
        <v>148</v>
      </c>
      <c r="AA233" s="124" t="s">
        <v>385</v>
      </c>
      <c r="AB233" s="123">
        <v>0</v>
      </c>
      <c r="AC233" s="125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5">
        <v>0</v>
      </c>
      <c r="BE233" s="125">
        <v>0</v>
      </c>
      <c r="BF233" s="125">
        <v>0</v>
      </c>
      <c r="BG233" s="125">
        <v>0</v>
      </c>
      <c r="BH233" s="125">
        <v>0</v>
      </c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</row>
    <row r="234" spans="1:69" s="115" customFormat="1" ht="17.25" customHeight="1">
      <c r="A234" s="123"/>
      <c r="B234" s="123" t="s">
        <v>198</v>
      </c>
      <c r="C234" s="123"/>
      <c r="D234" s="124" t="s">
        <v>386</v>
      </c>
      <c r="E234" s="125">
        <v>193.33</v>
      </c>
      <c r="F234" s="125">
        <v>0</v>
      </c>
      <c r="G234" s="125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3"/>
      <c r="Y234" s="123" t="s">
        <v>198</v>
      </c>
      <c r="Z234" s="123"/>
      <c r="AA234" s="124" t="s">
        <v>386</v>
      </c>
      <c r="AB234" s="123">
        <v>0</v>
      </c>
      <c r="AC234" s="125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5">
        <v>193.33</v>
      </c>
      <c r="BE234" s="125">
        <v>0</v>
      </c>
      <c r="BF234" s="125">
        <v>0</v>
      </c>
      <c r="BG234" s="125">
        <v>0</v>
      </c>
      <c r="BH234" s="125">
        <v>0</v>
      </c>
      <c r="BI234" s="125">
        <v>0</v>
      </c>
      <c r="BJ234" s="125">
        <v>193.33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</row>
    <row r="235" spans="1:69" s="115" customFormat="1" ht="17.25" customHeight="1">
      <c r="A235" s="123" t="s">
        <v>322</v>
      </c>
      <c r="B235" s="123" t="s">
        <v>200</v>
      </c>
      <c r="C235" s="123" t="s">
        <v>137</v>
      </c>
      <c r="D235" s="124" t="s">
        <v>141</v>
      </c>
      <c r="E235" s="125">
        <v>0</v>
      </c>
      <c r="F235" s="125">
        <v>0</v>
      </c>
      <c r="G235" s="125">
        <v>0</v>
      </c>
      <c r="H235" s="125"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3" t="s">
        <v>322</v>
      </c>
      <c r="Y235" s="123" t="s">
        <v>200</v>
      </c>
      <c r="Z235" s="123" t="s">
        <v>137</v>
      </c>
      <c r="AA235" s="124" t="s">
        <v>141</v>
      </c>
      <c r="AB235" s="123">
        <v>0</v>
      </c>
      <c r="AC235" s="125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5">
        <v>0</v>
      </c>
      <c r="BE235" s="125">
        <v>0</v>
      </c>
      <c r="BF235" s="125">
        <v>0</v>
      </c>
      <c r="BG235" s="125">
        <v>0</v>
      </c>
      <c r="BH235" s="125">
        <v>0</v>
      </c>
      <c r="BI235" s="125">
        <v>0</v>
      </c>
      <c r="BJ235" s="125">
        <v>0</v>
      </c>
      <c r="BK235" s="125">
        <v>0</v>
      </c>
      <c r="BL235" s="125">
        <v>0</v>
      </c>
      <c r="BM235" s="125">
        <v>0</v>
      </c>
      <c r="BN235" s="125">
        <v>0</v>
      </c>
      <c r="BO235" s="125">
        <v>0</v>
      </c>
      <c r="BP235" s="125">
        <v>0</v>
      </c>
      <c r="BQ235" s="125">
        <v>0</v>
      </c>
    </row>
    <row r="236" spans="1:69" s="115" customFormat="1" ht="17.25" customHeight="1">
      <c r="A236" s="123" t="s">
        <v>322</v>
      </c>
      <c r="B236" s="123" t="s">
        <v>200</v>
      </c>
      <c r="C236" s="123" t="s">
        <v>155</v>
      </c>
      <c r="D236" s="124" t="s">
        <v>387</v>
      </c>
      <c r="E236" s="125">
        <v>0</v>
      </c>
      <c r="F236" s="125">
        <v>0</v>
      </c>
      <c r="G236" s="125">
        <v>0</v>
      </c>
      <c r="H236" s="125"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3" t="s">
        <v>322</v>
      </c>
      <c r="Y236" s="123" t="s">
        <v>200</v>
      </c>
      <c r="Z236" s="123" t="s">
        <v>155</v>
      </c>
      <c r="AA236" s="124" t="s">
        <v>387</v>
      </c>
      <c r="AB236" s="123">
        <v>0</v>
      </c>
      <c r="AC236" s="125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5">
        <v>0</v>
      </c>
      <c r="BE236" s="125">
        <v>0</v>
      </c>
      <c r="BF236" s="125">
        <v>0</v>
      </c>
      <c r="BG236" s="125">
        <v>0</v>
      </c>
      <c r="BH236" s="125">
        <v>0</v>
      </c>
      <c r="BI236" s="125">
        <v>0</v>
      </c>
      <c r="BJ236" s="125">
        <v>0</v>
      </c>
      <c r="BK236" s="125">
        <v>0</v>
      </c>
      <c r="BL236" s="125">
        <v>0</v>
      </c>
      <c r="BM236" s="125">
        <v>0</v>
      </c>
      <c r="BN236" s="125">
        <v>0</v>
      </c>
      <c r="BO236" s="125">
        <v>0</v>
      </c>
      <c r="BP236" s="125">
        <v>0</v>
      </c>
      <c r="BQ236" s="125">
        <v>0</v>
      </c>
    </row>
    <row r="237" spans="1:69" s="115" customFormat="1" ht="17.25" customHeight="1">
      <c r="A237" s="123" t="s">
        <v>322</v>
      </c>
      <c r="B237" s="123" t="s">
        <v>200</v>
      </c>
      <c r="C237" s="123" t="s">
        <v>153</v>
      </c>
      <c r="D237" s="124" t="s">
        <v>388</v>
      </c>
      <c r="E237" s="125">
        <v>193.33</v>
      </c>
      <c r="F237" s="125">
        <v>0</v>
      </c>
      <c r="G237" s="125">
        <v>0</v>
      </c>
      <c r="H237" s="125"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0</v>
      </c>
      <c r="Q237" s="125">
        <v>0</v>
      </c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3" t="s">
        <v>322</v>
      </c>
      <c r="Y237" s="123" t="s">
        <v>200</v>
      </c>
      <c r="Z237" s="123" t="s">
        <v>153</v>
      </c>
      <c r="AA237" s="124" t="s">
        <v>388</v>
      </c>
      <c r="AB237" s="123">
        <v>0</v>
      </c>
      <c r="AC237" s="125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5">
        <v>193.33</v>
      </c>
      <c r="BE237" s="125">
        <v>0</v>
      </c>
      <c r="BF237" s="125">
        <v>0</v>
      </c>
      <c r="BG237" s="125">
        <v>0</v>
      </c>
      <c r="BH237" s="125">
        <v>0</v>
      </c>
      <c r="BI237" s="125">
        <v>0</v>
      </c>
      <c r="BJ237" s="125">
        <v>193.33</v>
      </c>
      <c r="BK237" s="125">
        <v>0</v>
      </c>
      <c r="BL237" s="125">
        <v>0</v>
      </c>
      <c r="BM237" s="125">
        <v>0</v>
      </c>
      <c r="BN237" s="125">
        <v>0</v>
      </c>
      <c r="BO237" s="125">
        <v>0</v>
      </c>
      <c r="BP237" s="125">
        <v>0</v>
      </c>
      <c r="BQ237" s="125">
        <v>0</v>
      </c>
    </row>
    <row r="238" spans="1:69" s="115" customFormat="1" ht="17.25" customHeight="1">
      <c r="A238" s="123"/>
      <c r="B238" s="123" t="s">
        <v>202</v>
      </c>
      <c r="C238" s="123"/>
      <c r="D238" s="124" t="s">
        <v>389</v>
      </c>
      <c r="E238" s="125">
        <v>0</v>
      </c>
      <c r="F238" s="125">
        <v>0</v>
      </c>
      <c r="G238" s="125">
        <v>0</v>
      </c>
      <c r="H238" s="125"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>
        <v>0</v>
      </c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3"/>
      <c r="Y238" s="123" t="s">
        <v>202</v>
      </c>
      <c r="Z238" s="123"/>
      <c r="AA238" s="124" t="s">
        <v>389</v>
      </c>
      <c r="AB238" s="123">
        <v>0</v>
      </c>
      <c r="AC238" s="125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5">
        <v>0</v>
      </c>
      <c r="BE238" s="125">
        <v>0</v>
      </c>
      <c r="BF238" s="125">
        <v>0</v>
      </c>
      <c r="BG238" s="125">
        <v>0</v>
      </c>
      <c r="BH238" s="125">
        <v>0</v>
      </c>
      <c r="BI238" s="125">
        <v>0</v>
      </c>
      <c r="BJ238" s="125">
        <v>0</v>
      </c>
      <c r="BK238" s="125">
        <v>0</v>
      </c>
      <c r="BL238" s="125">
        <v>0</v>
      </c>
      <c r="BM238" s="125">
        <v>0</v>
      </c>
      <c r="BN238" s="125">
        <v>0</v>
      </c>
      <c r="BO238" s="125">
        <v>0</v>
      </c>
      <c r="BP238" s="125">
        <v>0</v>
      </c>
      <c r="BQ238" s="125">
        <v>0</v>
      </c>
    </row>
    <row r="239" spans="1:69" s="115" customFormat="1" ht="17.25" customHeight="1">
      <c r="A239" s="123" t="s">
        <v>322</v>
      </c>
      <c r="B239" s="123" t="s">
        <v>204</v>
      </c>
      <c r="C239" s="123" t="s">
        <v>137</v>
      </c>
      <c r="D239" s="124" t="s">
        <v>390</v>
      </c>
      <c r="E239" s="125">
        <v>0</v>
      </c>
      <c r="F239" s="125">
        <v>0</v>
      </c>
      <c r="G239" s="125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0</v>
      </c>
      <c r="M239" s="125">
        <v>0</v>
      </c>
      <c r="N239" s="125">
        <v>0</v>
      </c>
      <c r="O239" s="125">
        <v>0</v>
      </c>
      <c r="P239" s="125">
        <v>0</v>
      </c>
      <c r="Q239" s="125">
        <v>0</v>
      </c>
      <c r="R239" s="125">
        <v>0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3" t="s">
        <v>322</v>
      </c>
      <c r="Y239" s="123" t="s">
        <v>204</v>
      </c>
      <c r="Z239" s="123" t="s">
        <v>137</v>
      </c>
      <c r="AA239" s="124" t="s">
        <v>390</v>
      </c>
      <c r="AB239" s="123">
        <v>0</v>
      </c>
      <c r="AC239" s="125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5">
        <v>0</v>
      </c>
      <c r="BE239" s="125">
        <v>0</v>
      </c>
      <c r="BF239" s="125">
        <v>0</v>
      </c>
      <c r="BG239" s="125">
        <v>0</v>
      </c>
      <c r="BH239" s="125">
        <v>0</v>
      </c>
      <c r="BI239" s="125">
        <v>0</v>
      </c>
      <c r="BJ239" s="125">
        <v>0</v>
      </c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125">
        <v>0</v>
      </c>
      <c r="BQ239" s="125">
        <v>0</v>
      </c>
    </row>
    <row r="240" spans="1:69" s="115" customFormat="1" ht="17.25" customHeight="1">
      <c r="A240" s="123"/>
      <c r="B240" s="123" t="s">
        <v>391</v>
      </c>
      <c r="C240" s="123"/>
      <c r="D240" s="124" t="s">
        <v>392</v>
      </c>
      <c r="E240" s="125">
        <v>240</v>
      </c>
      <c r="F240" s="125">
        <v>0</v>
      </c>
      <c r="G240" s="125">
        <v>0</v>
      </c>
      <c r="H240" s="125">
        <v>0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5">
        <v>0</v>
      </c>
      <c r="Q240" s="125">
        <v>0</v>
      </c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3"/>
      <c r="Y240" s="123" t="s">
        <v>391</v>
      </c>
      <c r="Z240" s="123"/>
      <c r="AA240" s="124" t="s">
        <v>392</v>
      </c>
      <c r="AB240" s="123">
        <v>0</v>
      </c>
      <c r="AC240" s="125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5">
        <v>240</v>
      </c>
      <c r="BE240" s="125">
        <v>0</v>
      </c>
      <c r="BF240" s="125">
        <v>0</v>
      </c>
      <c r="BG240" s="125">
        <v>0</v>
      </c>
      <c r="BH240" s="125">
        <v>0</v>
      </c>
      <c r="BI240" s="125">
        <v>0</v>
      </c>
      <c r="BJ240" s="125">
        <v>0</v>
      </c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125">
        <v>240</v>
      </c>
      <c r="BQ240" s="125">
        <v>0</v>
      </c>
    </row>
    <row r="241" spans="1:69" s="115" customFormat="1" ht="17.25" customHeight="1">
      <c r="A241" s="123" t="s">
        <v>322</v>
      </c>
      <c r="B241" s="123" t="s">
        <v>393</v>
      </c>
      <c r="C241" s="123" t="s">
        <v>153</v>
      </c>
      <c r="D241" s="124" t="s">
        <v>394</v>
      </c>
      <c r="E241" s="125">
        <v>240</v>
      </c>
      <c r="F241" s="125">
        <v>0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3" t="s">
        <v>322</v>
      </c>
      <c r="Y241" s="123" t="s">
        <v>393</v>
      </c>
      <c r="Z241" s="123" t="s">
        <v>153</v>
      </c>
      <c r="AA241" s="124" t="s">
        <v>394</v>
      </c>
      <c r="AB241" s="123">
        <v>0</v>
      </c>
      <c r="AC241" s="125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5">
        <v>240</v>
      </c>
      <c r="BE241" s="125">
        <v>0</v>
      </c>
      <c r="BF241" s="125">
        <v>0</v>
      </c>
      <c r="BG241" s="125">
        <v>0</v>
      </c>
      <c r="BH241" s="125">
        <v>0</v>
      </c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240</v>
      </c>
      <c r="BQ241" s="125">
        <v>0</v>
      </c>
    </row>
    <row r="242" spans="1:69" s="115" customFormat="1" ht="17.25" customHeight="1">
      <c r="A242" s="123"/>
      <c r="B242" s="123" t="s">
        <v>153</v>
      </c>
      <c r="C242" s="123"/>
      <c r="D242" s="124" t="s">
        <v>395</v>
      </c>
      <c r="E242" s="125">
        <v>98.04</v>
      </c>
      <c r="F242" s="125">
        <v>0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0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3"/>
      <c r="Y242" s="123" t="s">
        <v>153</v>
      </c>
      <c r="Z242" s="123"/>
      <c r="AA242" s="124" t="s">
        <v>395</v>
      </c>
      <c r="AB242" s="123">
        <v>0</v>
      </c>
      <c r="AC242" s="125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5">
        <v>98.04</v>
      </c>
      <c r="BE242" s="125">
        <v>0</v>
      </c>
      <c r="BF242" s="125">
        <v>0</v>
      </c>
      <c r="BG242" s="125">
        <v>0</v>
      </c>
      <c r="BH242" s="125">
        <v>44.04</v>
      </c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54</v>
      </c>
    </row>
    <row r="243" spans="1:69" s="115" customFormat="1" ht="17.25" customHeight="1">
      <c r="A243" s="123" t="s">
        <v>322</v>
      </c>
      <c r="B243" s="123" t="s">
        <v>259</v>
      </c>
      <c r="C243" s="123" t="s">
        <v>137</v>
      </c>
      <c r="D243" s="124" t="s">
        <v>396</v>
      </c>
      <c r="E243" s="125">
        <v>98.04</v>
      </c>
      <c r="F243" s="125">
        <v>0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3" t="s">
        <v>322</v>
      </c>
      <c r="Y243" s="123" t="s">
        <v>259</v>
      </c>
      <c r="Z243" s="123" t="s">
        <v>137</v>
      </c>
      <c r="AA243" s="124" t="s">
        <v>396</v>
      </c>
      <c r="AB243" s="123">
        <v>0</v>
      </c>
      <c r="AC243" s="125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5">
        <v>98.04</v>
      </c>
      <c r="BE243" s="125">
        <v>0</v>
      </c>
      <c r="BF243" s="125">
        <v>0</v>
      </c>
      <c r="BG243" s="125">
        <v>0</v>
      </c>
      <c r="BH243" s="125">
        <v>44.04</v>
      </c>
      <c r="BI243" s="125">
        <v>0</v>
      </c>
      <c r="BJ243" s="125">
        <v>0</v>
      </c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P243" s="125">
        <v>0</v>
      </c>
      <c r="BQ243" s="125">
        <v>54</v>
      </c>
    </row>
    <row r="244" spans="1:69" s="115" customFormat="1" ht="17.25" customHeight="1">
      <c r="A244" s="123" t="s">
        <v>397</v>
      </c>
      <c r="B244" s="123"/>
      <c r="C244" s="123"/>
      <c r="D244" s="124" t="s">
        <v>398</v>
      </c>
      <c r="E244" s="125">
        <v>16433.39</v>
      </c>
      <c r="F244" s="125">
        <v>9836.82</v>
      </c>
      <c r="G244" s="125">
        <v>1159.92</v>
      </c>
      <c r="H244" s="125">
        <v>389.53</v>
      </c>
      <c r="I244" s="125">
        <v>303.75</v>
      </c>
      <c r="J244" s="125">
        <v>0</v>
      </c>
      <c r="K244" s="125">
        <v>85.78</v>
      </c>
      <c r="L244" s="125">
        <v>0</v>
      </c>
      <c r="M244" s="125">
        <v>96.66</v>
      </c>
      <c r="N244" s="125">
        <v>0</v>
      </c>
      <c r="O244" s="125">
        <v>1671.65</v>
      </c>
      <c r="P244" s="125">
        <v>0</v>
      </c>
      <c r="Q244" s="125">
        <v>0</v>
      </c>
      <c r="R244" s="125">
        <v>6519.06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3" t="s">
        <v>397</v>
      </c>
      <c r="Y244" s="123"/>
      <c r="Z244" s="123"/>
      <c r="AA244" s="124" t="s">
        <v>398</v>
      </c>
      <c r="AB244" s="123">
        <v>393.46</v>
      </c>
      <c r="AC244" s="125">
        <f>AC245+AC248+AC251+AC254+AC262+AC264+AC268+AC271+AC274+AC278+AC280+AC284</f>
        <v>57.99</v>
      </c>
      <c r="AD244" s="125">
        <f t="shared" ref="AD244:BC244" si="39">AD245+AD248+AD251+AD254+AD262+AD264+AD268+AD271+AD274+AD278+AD280+AD284</f>
        <v>9.25</v>
      </c>
      <c r="AE244" s="125">
        <f t="shared" si="39"/>
        <v>0</v>
      </c>
      <c r="AF244" s="125">
        <f t="shared" si="39"/>
        <v>0.04</v>
      </c>
      <c r="AG244" s="125">
        <f t="shared" si="39"/>
        <v>8.75</v>
      </c>
      <c r="AH244" s="125">
        <f t="shared" si="39"/>
        <v>17.850000000000001</v>
      </c>
      <c r="AI244" s="125">
        <f t="shared" si="39"/>
        <v>4.05</v>
      </c>
      <c r="AJ244" s="125">
        <f t="shared" si="39"/>
        <v>0</v>
      </c>
      <c r="AK244" s="125">
        <f t="shared" si="39"/>
        <v>0.5</v>
      </c>
      <c r="AL244" s="125">
        <f t="shared" si="39"/>
        <v>32.549999999999997</v>
      </c>
      <c r="AM244" s="125">
        <f t="shared" si="39"/>
        <v>0</v>
      </c>
      <c r="AN244" s="125">
        <f t="shared" si="39"/>
        <v>16.05</v>
      </c>
      <c r="AO244" s="125">
        <f t="shared" si="39"/>
        <v>1</v>
      </c>
      <c r="AP244" s="125">
        <f t="shared" si="39"/>
        <v>0.6</v>
      </c>
      <c r="AQ244" s="125">
        <f t="shared" si="39"/>
        <v>4.05</v>
      </c>
      <c r="AR244" s="125">
        <f t="shared" si="39"/>
        <v>27.3</v>
      </c>
      <c r="AS244" s="125">
        <f t="shared" si="39"/>
        <v>0.05</v>
      </c>
      <c r="AT244" s="125">
        <f t="shared" si="39"/>
        <v>0</v>
      </c>
      <c r="AU244" s="125">
        <f t="shared" si="39"/>
        <v>1</v>
      </c>
      <c r="AV244" s="125">
        <f t="shared" si="39"/>
        <v>3.55</v>
      </c>
      <c r="AW244" s="125">
        <f t="shared" si="39"/>
        <v>0</v>
      </c>
      <c r="AX244" s="125">
        <f t="shared" si="39"/>
        <v>87.46</v>
      </c>
      <c r="AY244" s="125">
        <f t="shared" si="39"/>
        <v>3.01</v>
      </c>
      <c r="AZ244" s="125">
        <f t="shared" si="39"/>
        <v>6</v>
      </c>
      <c r="BA244" s="125">
        <f t="shared" si="39"/>
        <v>71.180000000000007</v>
      </c>
      <c r="BB244" s="125">
        <f t="shared" si="39"/>
        <v>0.72</v>
      </c>
      <c r="BC244" s="125">
        <f t="shared" si="39"/>
        <v>40.51</v>
      </c>
      <c r="BD244" s="125">
        <v>6203.11</v>
      </c>
      <c r="BE244" s="125">
        <v>0</v>
      </c>
      <c r="BF244" s="125">
        <v>0</v>
      </c>
      <c r="BG244" s="125">
        <v>0</v>
      </c>
      <c r="BH244" s="125">
        <v>0</v>
      </c>
      <c r="BI244" s="125">
        <v>0</v>
      </c>
      <c r="BJ244" s="125">
        <v>3.11</v>
      </c>
      <c r="BK244" s="125">
        <v>0</v>
      </c>
      <c r="BL244" s="125">
        <v>6200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</row>
    <row r="245" spans="1:69" s="115" customFormat="1" ht="17.25" customHeight="1">
      <c r="A245" s="123"/>
      <c r="B245" s="123" t="s">
        <v>137</v>
      </c>
      <c r="C245" s="123"/>
      <c r="D245" s="124" t="s">
        <v>399</v>
      </c>
      <c r="E245" s="125">
        <v>459.8</v>
      </c>
      <c r="F245" s="125">
        <v>384.3</v>
      </c>
      <c r="G245" s="125">
        <v>182.1</v>
      </c>
      <c r="H245" s="125">
        <v>187.03</v>
      </c>
      <c r="I245" s="125">
        <v>101.25</v>
      </c>
      <c r="J245" s="125">
        <v>0</v>
      </c>
      <c r="K245" s="125">
        <v>85.78</v>
      </c>
      <c r="L245" s="125">
        <v>0</v>
      </c>
      <c r="M245" s="125">
        <v>15.17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3"/>
      <c r="Y245" s="123" t="s">
        <v>137</v>
      </c>
      <c r="Z245" s="123"/>
      <c r="AA245" s="124" t="s">
        <v>399</v>
      </c>
      <c r="AB245" s="123">
        <v>73.3</v>
      </c>
      <c r="AC245" s="125">
        <f>SUM(AC246:AC247)</f>
        <v>4.84</v>
      </c>
      <c r="AD245" s="125">
        <f t="shared" ref="AD245:BC245" si="40">SUM(AD246:AD247)</f>
        <v>0</v>
      </c>
      <c r="AE245" s="125">
        <f t="shared" si="40"/>
        <v>0</v>
      </c>
      <c r="AF245" s="125">
        <f t="shared" si="40"/>
        <v>0</v>
      </c>
      <c r="AG245" s="125">
        <f t="shared" si="40"/>
        <v>0</v>
      </c>
      <c r="AH245" s="125">
        <f t="shared" si="40"/>
        <v>0.3</v>
      </c>
      <c r="AI245" s="125">
        <f t="shared" si="40"/>
        <v>0</v>
      </c>
      <c r="AJ245" s="125">
        <f t="shared" si="40"/>
        <v>0</v>
      </c>
      <c r="AK245" s="125">
        <f t="shared" si="40"/>
        <v>0</v>
      </c>
      <c r="AL245" s="125">
        <f t="shared" si="40"/>
        <v>6.1</v>
      </c>
      <c r="AM245" s="125">
        <f t="shared" si="40"/>
        <v>0</v>
      </c>
      <c r="AN245" s="125">
        <f t="shared" si="40"/>
        <v>0</v>
      </c>
      <c r="AO245" s="125">
        <f t="shared" si="40"/>
        <v>0</v>
      </c>
      <c r="AP245" s="125">
        <f t="shared" si="40"/>
        <v>0</v>
      </c>
      <c r="AQ245" s="125">
        <f t="shared" si="40"/>
        <v>0</v>
      </c>
      <c r="AR245" s="125">
        <f t="shared" si="40"/>
        <v>15</v>
      </c>
      <c r="AS245" s="125">
        <f t="shared" si="40"/>
        <v>0</v>
      </c>
      <c r="AT245" s="125">
        <f t="shared" si="40"/>
        <v>0</v>
      </c>
      <c r="AU245" s="125">
        <f t="shared" si="40"/>
        <v>0</v>
      </c>
      <c r="AV245" s="125">
        <f t="shared" si="40"/>
        <v>0</v>
      </c>
      <c r="AW245" s="125">
        <f t="shared" si="40"/>
        <v>0</v>
      </c>
      <c r="AX245" s="125">
        <f t="shared" si="40"/>
        <v>20</v>
      </c>
      <c r="AY245" s="125">
        <f t="shared" si="40"/>
        <v>0</v>
      </c>
      <c r="AZ245" s="125">
        <f t="shared" si="40"/>
        <v>0</v>
      </c>
      <c r="BA245" s="125">
        <f t="shared" si="40"/>
        <v>27.06</v>
      </c>
      <c r="BB245" s="125">
        <f t="shared" si="40"/>
        <v>0</v>
      </c>
      <c r="BC245" s="125">
        <f t="shared" si="40"/>
        <v>0</v>
      </c>
      <c r="BD245" s="125">
        <v>2.19</v>
      </c>
      <c r="BE245" s="125">
        <v>0</v>
      </c>
      <c r="BF245" s="125">
        <v>0</v>
      </c>
      <c r="BG245" s="125">
        <v>0</v>
      </c>
      <c r="BH245" s="125">
        <v>0</v>
      </c>
      <c r="BI245" s="125">
        <v>0</v>
      </c>
      <c r="BJ245" s="125">
        <v>2.19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</row>
    <row r="246" spans="1:69" s="115" customFormat="1" ht="17.25" customHeight="1">
      <c r="A246" s="123" t="s">
        <v>400</v>
      </c>
      <c r="B246" s="123" t="s">
        <v>140</v>
      </c>
      <c r="C246" s="123" t="s">
        <v>137</v>
      </c>
      <c r="D246" s="124" t="s">
        <v>141</v>
      </c>
      <c r="E246" s="125">
        <v>459.8</v>
      </c>
      <c r="F246" s="125">
        <v>384.3</v>
      </c>
      <c r="G246" s="125">
        <v>182.1</v>
      </c>
      <c r="H246" s="125">
        <v>187.03</v>
      </c>
      <c r="I246" s="125">
        <v>101.25</v>
      </c>
      <c r="J246" s="125">
        <v>0</v>
      </c>
      <c r="K246" s="125">
        <v>85.78</v>
      </c>
      <c r="L246" s="125">
        <v>0</v>
      </c>
      <c r="M246" s="125">
        <v>15.17</v>
      </c>
      <c r="N246" s="125">
        <v>0</v>
      </c>
      <c r="O246" s="125">
        <v>0</v>
      </c>
      <c r="P246" s="125">
        <v>0</v>
      </c>
      <c r="Q246" s="125">
        <v>0</v>
      </c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3" t="s">
        <v>400</v>
      </c>
      <c r="Y246" s="123" t="s">
        <v>140</v>
      </c>
      <c r="Z246" s="123" t="s">
        <v>137</v>
      </c>
      <c r="AA246" s="124" t="s">
        <v>141</v>
      </c>
      <c r="AB246" s="123">
        <v>73.3</v>
      </c>
      <c r="AC246" s="131">
        <v>4.84</v>
      </c>
      <c r="AD246" s="132">
        <v>0</v>
      </c>
      <c r="AE246" s="133">
        <v>0</v>
      </c>
      <c r="AF246" s="133">
        <v>0</v>
      </c>
      <c r="AG246" s="132">
        <v>0</v>
      </c>
      <c r="AH246" s="132">
        <v>0.3</v>
      </c>
      <c r="AI246" s="132">
        <v>0</v>
      </c>
      <c r="AJ246" s="132">
        <v>0</v>
      </c>
      <c r="AK246" s="132">
        <v>0</v>
      </c>
      <c r="AL246" s="132">
        <v>6.1</v>
      </c>
      <c r="AM246" s="133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15</v>
      </c>
      <c r="AS246" s="133">
        <v>0</v>
      </c>
      <c r="AT246" s="133">
        <v>0</v>
      </c>
      <c r="AU246" s="133">
        <v>0</v>
      </c>
      <c r="AV246" s="132">
        <v>0</v>
      </c>
      <c r="AW246" s="133">
        <v>0</v>
      </c>
      <c r="AX246" s="132">
        <v>20</v>
      </c>
      <c r="AY246" s="132">
        <v>0</v>
      </c>
      <c r="AZ246" s="132">
        <v>0</v>
      </c>
      <c r="BA246" s="132">
        <v>27.06</v>
      </c>
      <c r="BB246" s="132">
        <v>0</v>
      </c>
      <c r="BC246" s="132">
        <v>0</v>
      </c>
      <c r="BD246" s="125">
        <v>2.19</v>
      </c>
      <c r="BE246" s="125">
        <v>0</v>
      </c>
      <c r="BF246" s="125">
        <v>0</v>
      </c>
      <c r="BG246" s="125">
        <v>0</v>
      </c>
      <c r="BH246" s="125">
        <v>0</v>
      </c>
      <c r="BI246" s="125">
        <v>0</v>
      </c>
      <c r="BJ246" s="125">
        <v>2.19</v>
      </c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</row>
    <row r="247" spans="1:69" s="115" customFormat="1" ht="17.25" customHeight="1">
      <c r="A247" s="123" t="s">
        <v>400</v>
      </c>
      <c r="B247" s="123" t="s">
        <v>140</v>
      </c>
      <c r="C247" s="123" t="s">
        <v>153</v>
      </c>
      <c r="D247" s="124" t="s">
        <v>401</v>
      </c>
      <c r="E247" s="125">
        <v>0</v>
      </c>
      <c r="F247" s="125">
        <v>0</v>
      </c>
      <c r="G247" s="125">
        <v>0</v>
      </c>
      <c r="H247" s="125"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>
        <v>0</v>
      </c>
      <c r="R247" s="125">
        <v>0</v>
      </c>
      <c r="S247" s="125">
        <v>0</v>
      </c>
      <c r="T247" s="125">
        <v>0</v>
      </c>
      <c r="U247" s="125">
        <v>0</v>
      </c>
      <c r="V247" s="125">
        <v>0</v>
      </c>
      <c r="W247" s="125">
        <v>0</v>
      </c>
      <c r="X247" s="123" t="s">
        <v>400</v>
      </c>
      <c r="Y247" s="123" t="s">
        <v>140</v>
      </c>
      <c r="Z247" s="123" t="s">
        <v>153</v>
      </c>
      <c r="AA247" s="124" t="s">
        <v>401</v>
      </c>
      <c r="AB247" s="123">
        <v>0</v>
      </c>
      <c r="AC247" s="125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5">
        <v>0</v>
      </c>
      <c r="BE247" s="125">
        <v>0</v>
      </c>
      <c r="BF247" s="125">
        <v>0</v>
      </c>
      <c r="BG247" s="125">
        <v>0</v>
      </c>
      <c r="BH247" s="125">
        <v>0</v>
      </c>
      <c r="BI247" s="125">
        <v>0</v>
      </c>
      <c r="BJ247" s="125">
        <v>0</v>
      </c>
      <c r="BK247" s="125">
        <v>0</v>
      </c>
      <c r="BL247" s="125">
        <v>0</v>
      </c>
      <c r="BM247" s="125">
        <v>0</v>
      </c>
      <c r="BN247" s="125">
        <v>0</v>
      </c>
      <c r="BO247" s="125">
        <v>0</v>
      </c>
      <c r="BP247" s="125">
        <v>0</v>
      </c>
      <c r="BQ247" s="125">
        <v>0</v>
      </c>
    </row>
    <row r="248" spans="1:69" s="115" customFormat="1" ht="17.25" customHeight="1">
      <c r="A248" s="123"/>
      <c r="B248" s="123" t="s">
        <v>144</v>
      </c>
      <c r="C248" s="123"/>
      <c r="D248" s="124" t="s">
        <v>402</v>
      </c>
      <c r="E248" s="125">
        <v>0</v>
      </c>
      <c r="F248" s="125">
        <v>0</v>
      </c>
      <c r="G248" s="125">
        <v>0</v>
      </c>
      <c r="H248" s="125"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3"/>
      <c r="Y248" s="123" t="s">
        <v>144</v>
      </c>
      <c r="Z248" s="123"/>
      <c r="AA248" s="124" t="s">
        <v>402</v>
      </c>
      <c r="AB248" s="123">
        <v>0</v>
      </c>
      <c r="AC248" s="125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5">
        <v>0</v>
      </c>
      <c r="BE248" s="125">
        <v>0</v>
      </c>
      <c r="BF248" s="125">
        <v>0</v>
      </c>
      <c r="BG248" s="125">
        <v>0</v>
      </c>
      <c r="BH248" s="125">
        <v>0</v>
      </c>
      <c r="BI248" s="125">
        <v>0</v>
      </c>
      <c r="BJ248" s="125">
        <v>0</v>
      </c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125">
        <v>0</v>
      </c>
      <c r="BQ248" s="125">
        <v>0</v>
      </c>
    </row>
    <row r="249" spans="1:69" s="115" customFormat="1" ht="17.25" customHeight="1">
      <c r="A249" s="123" t="s">
        <v>400</v>
      </c>
      <c r="B249" s="123" t="s">
        <v>146</v>
      </c>
      <c r="C249" s="123" t="s">
        <v>137</v>
      </c>
      <c r="D249" s="124" t="s">
        <v>403</v>
      </c>
      <c r="E249" s="125">
        <v>0</v>
      </c>
      <c r="F249" s="125">
        <v>0</v>
      </c>
      <c r="G249" s="125">
        <v>0</v>
      </c>
      <c r="H249" s="125"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>
        <v>0</v>
      </c>
      <c r="R249" s="125">
        <v>0</v>
      </c>
      <c r="S249" s="125">
        <v>0</v>
      </c>
      <c r="T249" s="125">
        <v>0</v>
      </c>
      <c r="U249" s="125">
        <v>0</v>
      </c>
      <c r="V249" s="125">
        <v>0</v>
      </c>
      <c r="W249" s="125">
        <v>0</v>
      </c>
      <c r="X249" s="123" t="s">
        <v>400</v>
      </c>
      <c r="Y249" s="123" t="s">
        <v>146</v>
      </c>
      <c r="Z249" s="123" t="s">
        <v>137</v>
      </c>
      <c r="AA249" s="124" t="s">
        <v>403</v>
      </c>
      <c r="AB249" s="123">
        <v>0</v>
      </c>
      <c r="AC249" s="125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5">
        <v>0</v>
      </c>
      <c r="BE249" s="125">
        <v>0</v>
      </c>
      <c r="BF249" s="125">
        <v>0</v>
      </c>
      <c r="BG249" s="125">
        <v>0</v>
      </c>
      <c r="BH249" s="125">
        <v>0</v>
      </c>
      <c r="BI249" s="125">
        <v>0</v>
      </c>
      <c r="BJ249" s="125">
        <v>0</v>
      </c>
      <c r="BK249" s="125">
        <v>0</v>
      </c>
      <c r="BL249" s="125">
        <v>0</v>
      </c>
      <c r="BM249" s="125">
        <v>0</v>
      </c>
      <c r="BN249" s="125">
        <v>0</v>
      </c>
      <c r="BO249" s="125">
        <v>0</v>
      </c>
      <c r="BP249" s="125">
        <v>0</v>
      </c>
      <c r="BQ249" s="125">
        <v>0</v>
      </c>
    </row>
    <row r="250" spans="1:69" s="115" customFormat="1" ht="17.25" customHeight="1">
      <c r="A250" s="123" t="s">
        <v>400</v>
      </c>
      <c r="B250" s="123" t="s">
        <v>146</v>
      </c>
      <c r="C250" s="123" t="s">
        <v>153</v>
      </c>
      <c r="D250" s="124" t="s">
        <v>404</v>
      </c>
      <c r="E250" s="125">
        <v>0</v>
      </c>
      <c r="F250" s="125">
        <v>0</v>
      </c>
      <c r="G250" s="125">
        <v>0</v>
      </c>
      <c r="H250" s="125"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>
        <v>0</v>
      </c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3" t="s">
        <v>400</v>
      </c>
      <c r="Y250" s="123" t="s">
        <v>146</v>
      </c>
      <c r="Z250" s="123" t="s">
        <v>153</v>
      </c>
      <c r="AA250" s="124" t="s">
        <v>404</v>
      </c>
      <c r="AB250" s="123">
        <v>0</v>
      </c>
      <c r="AC250" s="125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5">
        <v>0</v>
      </c>
      <c r="BE250" s="125">
        <v>0</v>
      </c>
      <c r="BF250" s="125">
        <v>0</v>
      </c>
      <c r="BG250" s="125">
        <v>0</v>
      </c>
      <c r="BH250" s="125">
        <v>0</v>
      </c>
      <c r="BI250" s="125">
        <v>0</v>
      </c>
      <c r="BJ250" s="125">
        <v>0</v>
      </c>
      <c r="BK250" s="125">
        <v>0</v>
      </c>
      <c r="BL250" s="125">
        <v>0</v>
      </c>
      <c r="BM250" s="125">
        <v>0</v>
      </c>
      <c r="BN250" s="125">
        <v>0</v>
      </c>
      <c r="BO250" s="125">
        <v>0</v>
      </c>
      <c r="BP250" s="125">
        <v>0</v>
      </c>
      <c r="BQ250" s="125">
        <v>0</v>
      </c>
    </row>
    <row r="251" spans="1:69" s="115" customFormat="1" ht="17.25" customHeight="1">
      <c r="A251" s="123"/>
      <c r="B251" s="123" t="s">
        <v>148</v>
      </c>
      <c r="C251" s="123"/>
      <c r="D251" s="124" t="s">
        <v>405</v>
      </c>
      <c r="E251" s="125">
        <v>0</v>
      </c>
      <c r="F251" s="125">
        <v>0</v>
      </c>
      <c r="G251" s="125">
        <v>0</v>
      </c>
      <c r="H251" s="125">
        <v>0</v>
      </c>
      <c r="I251" s="125">
        <v>0</v>
      </c>
      <c r="J251" s="125">
        <v>0</v>
      </c>
      <c r="K251" s="125">
        <v>0</v>
      </c>
      <c r="L251" s="125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3"/>
      <c r="Y251" s="123" t="s">
        <v>148</v>
      </c>
      <c r="Z251" s="123"/>
      <c r="AA251" s="124" t="s">
        <v>405</v>
      </c>
      <c r="AB251" s="123">
        <v>0</v>
      </c>
      <c r="AC251" s="125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5">
        <v>0</v>
      </c>
      <c r="BE251" s="125">
        <v>0</v>
      </c>
      <c r="BF251" s="125">
        <v>0</v>
      </c>
      <c r="BG251" s="125">
        <v>0</v>
      </c>
      <c r="BH251" s="125">
        <v>0</v>
      </c>
      <c r="BI251" s="125">
        <v>0</v>
      </c>
      <c r="BJ251" s="125">
        <v>0</v>
      </c>
      <c r="BK251" s="125">
        <v>0</v>
      </c>
      <c r="BL251" s="125">
        <v>0</v>
      </c>
      <c r="BM251" s="125">
        <v>0</v>
      </c>
      <c r="BN251" s="125">
        <v>0</v>
      </c>
      <c r="BO251" s="125">
        <v>0</v>
      </c>
      <c r="BP251" s="125">
        <v>0</v>
      </c>
      <c r="BQ251" s="125">
        <v>0</v>
      </c>
    </row>
    <row r="252" spans="1:69" s="115" customFormat="1" ht="17.25" customHeight="1">
      <c r="A252" s="123" t="s">
        <v>400</v>
      </c>
      <c r="B252" s="123" t="s">
        <v>150</v>
      </c>
      <c r="C252" s="123" t="s">
        <v>144</v>
      </c>
      <c r="D252" s="124" t="s">
        <v>406</v>
      </c>
      <c r="E252" s="125">
        <v>0</v>
      </c>
      <c r="F252" s="125">
        <v>0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3" t="s">
        <v>400</v>
      </c>
      <c r="Y252" s="123" t="s">
        <v>150</v>
      </c>
      <c r="Z252" s="123" t="s">
        <v>144</v>
      </c>
      <c r="AA252" s="124" t="s">
        <v>406</v>
      </c>
      <c r="AB252" s="123">
        <v>0</v>
      </c>
      <c r="AC252" s="125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5">
        <v>0</v>
      </c>
      <c r="BE252" s="125">
        <v>0</v>
      </c>
      <c r="BF252" s="125">
        <v>0</v>
      </c>
      <c r="BG252" s="125">
        <v>0</v>
      </c>
      <c r="BH252" s="125">
        <v>0</v>
      </c>
      <c r="BI252" s="125">
        <v>0</v>
      </c>
      <c r="BJ252" s="125">
        <v>0</v>
      </c>
      <c r="BK252" s="125">
        <v>0</v>
      </c>
      <c r="BL252" s="125">
        <v>0</v>
      </c>
      <c r="BM252" s="125">
        <v>0</v>
      </c>
      <c r="BN252" s="125">
        <v>0</v>
      </c>
      <c r="BO252" s="125">
        <v>0</v>
      </c>
      <c r="BP252" s="125">
        <v>0</v>
      </c>
      <c r="BQ252" s="125">
        <v>0</v>
      </c>
    </row>
    <row r="253" spans="1:69" s="115" customFormat="1" ht="17.25" customHeight="1">
      <c r="A253" s="123" t="s">
        <v>400</v>
      </c>
      <c r="B253" s="123" t="s">
        <v>150</v>
      </c>
      <c r="C253" s="123" t="s">
        <v>153</v>
      </c>
      <c r="D253" s="124" t="s">
        <v>407</v>
      </c>
      <c r="E253" s="125">
        <v>0</v>
      </c>
      <c r="F253" s="125">
        <v>0</v>
      </c>
      <c r="G253" s="125">
        <v>0</v>
      </c>
      <c r="H253" s="125">
        <v>0</v>
      </c>
      <c r="I253" s="125">
        <v>0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3" t="s">
        <v>400</v>
      </c>
      <c r="Y253" s="123" t="s">
        <v>150</v>
      </c>
      <c r="Z253" s="123" t="s">
        <v>153</v>
      </c>
      <c r="AA253" s="124" t="s">
        <v>407</v>
      </c>
      <c r="AB253" s="123">
        <v>0</v>
      </c>
      <c r="AC253" s="125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5">
        <v>0</v>
      </c>
      <c r="BE253" s="125">
        <v>0</v>
      </c>
      <c r="BF253" s="125">
        <v>0</v>
      </c>
      <c r="BG253" s="125">
        <v>0</v>
      </c>
      <c r="BH253" s="125">
        <v>0</v>
      </c>
      <c r="BI253" s="125">
        <v>0</v>
      </c>
      <c r="BJ253" s="125">
        <v>0</v>
      </c>
      <c r="BK253" s="125">
        <v>0</v>
      </c>
      <c r="BL253" s="125">
        <v>0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</row>
    <row r="254" spans="1:69" s="115" customFormat="1" ht="17.25" customHeight="1">
      <c r="A254" s="123"/>
      <c r="B254" s="123" t="s">
        <v>155</v>
      </c>
      <c r="C254" s="123"/>
      <c r="D254" s="124" t="s">
        <v>408</v>
      </c>
      <c r="E254" s="125">
        <v>1728.79</v>
      </c>
      <c r="F254" s="125">
        <v>1465.89</v>
      </c>
      <c r="G254" s="125">
        <v>852.59</v>
      </c>
      <c r="H254" s="125">
        <v>130.5</v>
      </c>
      <c r="I254" s="125">
        <v>130.5</v>
      </c>
      <c r="J254" s="125">
        <v>0</v>
      </c>
      <c r="K254" s="125">
        <v>0</v>
      </c>
      <c r="L254" s="125">
        <v>0</v>
      </c>
      <c r="M254" s="125">
        <v>71.05</v>
      </c>
      <c r="N254" s="125">
        <v>0</v>
      </c>
      <c r="O254" s="125">
        <v>411.75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0</v>
      </c>
      <c r="X254" s="123"/>
      <c r="Y254" s="123" t="s">
        <v>155</v>
      </c>
      <c r="Z254" s="123"/>
      <c r="AA254" s="124" t="s">
        <v>408</v>
      </c>
      <c r="AB254" s="123">
        <v>261.98</v>
      </c>
      <c r="AC254" s="125">
        <f>SUM(AC255:AC261)</f>
        <v>36</v>
      </c>
      <c r="AD254" s="125">
        <f t="shared" ref="AD254:BC254" si="41">SUM(AD255:AD261)</f>
        <v>7.2</v>
      </c>
      <c r="AE254" s="125">
        <f t="shared" si="41"/>
        <v>0</v>
      </c>
      <c r="AF254" s="125">
        <f t="shared" si="41"/>
        <v>0.04</v>
      </c>
      <c r="AG254" s="125">
        <f t="shared" si="41"/>
        <v>7.9</v>
      </c>
      <c r="AH254" s="125">
        <f t="shared" si="41"/>
        <v>14</v>
      </c>
      <c r="AI254" s="125">
        <f t="shared" si="41"/>
        <v>3.6</v>
      </c>
      <c r="AJ254" s="125">
        <f t="shared" si="41"/>
        <v>0</v>
      </c>
      <c r="AK254" s="125">
        <f t="shared" si="41"/>
        <v>0</v>
      </c>
      <c r="AL254" s="125">
        <f t="shared" si="41"/>
        <v>15.4</v>
      </c>
      <c r="AM254" s="125">
        <f t="shared" si="41"/>
        <v>0</v>
      </c>
      <c r="AN254" s="125">
        <f t="shared" si="41"/>
        <v>14</v>
      </c>
      <c r="AO254" s="125">
        <f t="shared" si="41"/>
        <v>0</v>
      </c>
      <c r="AP254" s="125">
        <f t="shared" si="41"/>
        <v>0.5</v>
      </c>
      <c r="AQ254" s="125">
        <f t="shared" si="41"/>
        <v>4</v>
      </c>
      <c r="AR254" s="125">
        <f t="shared" si="41"/>
        <v>10.199999999999999</v>
      </c>
      <c r="AS254" s="125">
        <f t="shared" si="41"/>
        <v>0</v>
      </c>
      <c r="AT254" s="125">
        <f t="shared" si="41"/>
        <v>0</v>
      </c>
      <c r="AU254" s="125">
        <f t="shared" si="41"/>
        <v>1</v>
      </c>
      <c r="AV254" s="125">
        <f t="shared" si="41"/>
        <v>3.5</v>
      </c>
      <c r="AW254" s="125">
        <f t="shared" si="41"/>
        <v>0</v>
      </c>
      <c r="AX254" s="125">
        <f t="shared" si="41"/>
        <v>55.36</v>
      </c>
      <c r="AY254" s="125">
        <f t="shared" si="41"/>
        <v>3</v>
      </c>
      <c r="AZ254" s="125">
        <f t="shared" si="41"/>
        <v>6</v>
      </c>
      <c r="BA254" s="125">
        <f t="shared" si="41"/>
        <v>40.96</v>
      </c>
      <c r="BB254" s="125">
        <f t="shared" si="41"/>
        <v>0.72</v>
      </c>
      <c r="BC254" s="125">
        <f t="shared" si="41"/>
        <v>38.6</v>
      </c>
      <c r="BD254" s="125">
        <v>0.91</v>
      </c>
      <c r="BE254" s="125">
        <v>0</v>
      </c>
      <c r="BF254" s="125">
        <v>0</v>
      </c>
      <c r="BG254" s="125">
        <v>0</v>
      </c>
      <c r="BH254" s="125">
        <v>0</v>
      </c>
      <c r="BI254" s="125">
        <v>0</v>
      </c>
      <c r="BJ254" s="125">
        <v>0.91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</row>
    <row r="255" spans="1:69" s="115" customFormat="1" ht="17.25" customHeight="1">
      <c r="A255" s="123" t="s">
        <v>400</v>
      </c>
      <c r="B255" s="123" t="s">
        <v>157</v>
      </c>
      <c r="C255" s="123" t="s">
        <v>137</v>
      </c>
      <c r="D255" s="124" t="s">
        <v>409</v>
      </c>
      <c r="E255" s="125">
        <v>564.98</v>
      </c>
      <c r="F255" s="125">
        <v>497.03</v>
      </c>
      <c r="G255" s="125">
        <v>290.56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24.21</v>
      </c>
      <c r="N255" s="125">
        <v>0</v>
      </c>
      <c r="O255" s="125">
        <v>182.25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3" t="s">
        <v>400</v>
      </c>
      <c r="Y255" s="123" t="s">
        <v>157</v>
      </c>
      <c r="Z255" s="123" t="s">
        <v>137</v>
      </c>
      <c r="AA255" s="124" t="s">
        <v>409</v>
      </c>
      <c r="AB255" s="123">
        <v>67.040000000000006</v>
      </c>
      <c r="AC255" s="131">
        <v>3</v>
      </c>
      <c r="AD255" s="132">
        <v>2</v>
      </c>
      <c r="AE255" s="133">
        <v>0</v>
      </c>
      <c r="AF255" s="133">
        <v>0.04</v>
      </c>
      <c r="AG255" s="132">
        <v>4</v>
      </c>
      <c r="AH255" s="132">
        <v>6</v>
      </c>
      <c r="AI255" s="132">
        <v>1.2</v>
      </c>
      <c r="AJ255" s="132">
        <v>0</v>
      </c>
      <c r="AK255" s="132">
        <v>0</v>
      </c>
      <c r="AL255" s="132">
        <v>2.8</v>
      </c>
      <c r="AM255" s="133">
        <v>0</v>
      </c>
      <c r="AN255" s="132">
        <v>2</v>
      </c>
      <c r="AO255" s="132">
        <v>0</v>
      </c>
      <c r="AP255" s="132">
        <v>0</v>
      </c>
      <c r="AQ255" s="132">
        <v>0</v>
      </c>
      <c r="AR255" s="132">
        <v>5</v>
      </c>
      <c r="AS255" s="133">
        <v>0</v>
      </c>
      <c r="AT255" s="133">
        <v>0</v>
      </c>
      <c r="AU255" s="133">
        <v>0</v>
      </c>
      <c r="AV255" s="132">
        <v>0</v>
      </c>
      <c r="AW255" s="133">
        <v>0</v>
      </c>
      <c r="AX255" s="132">
        <v>30</v>
      </c>
      <c r="AY255" s="132">
        <v>0</v>
      </c>
      <c r="AZ255" s="132">
        <v>3</v>
      </c>
      <c r="BA255" s="132">
        <v>0</v>
      </c>
      <c r="BB255" s="132">
        <v>0</v>
      </c>
      <c r="BC255" s="132">
        <v>8</v>
      </c>
      <c r="BD255" s="125">
        <v>0.91</v>
      </c>
      <c r="BE255" s="125">
        <v>0</v>
      </c>
      <c r="BF255" s="125">
        <v>0</v>
      </c>
      <c r="BG255" s="125">
        <v>0</v>
      </c>
      <c r="BH255" s="125">
        <v>0</v>
      </c>
      <c r="BI255" s="125">
        <v>0</v>
      </c>
      <c r="BJ255" s="125">
        <v>0.91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</row>
    <row r="256" spans="1:69" s="115" customFormat="1" ht="17.25" customHeight="1">
      <c r="A256" s="123" t="s">
        <v>400</v>
      </c>
      <c r="B256" s="123" t="s">
        <v>157</v>
      </c>
      <c r="C256" s="123" t="s">
        <v>144</v>
      </c>
      <c r="D256" s="124" t="s">
        <v>410</v>
      </c>
      <c r="E256" s="125">
        <v>425.59</v>
      </c>
      <c r="F256" s="125">
        <v>315.52999999999997</v>
      </c>
      <c r="G256" s="125">
        <v>174.95</v>
      </c>
      <c r="H256" s="125">
        <v>126</v>
      </c>
      <c r="I256" s="125">
        <v>126</v>
      </c>
      <c r="J256" s="125">
        <v>0</v>
      </c>
      <c r="K256" s="125">
        <v>0</v>
      </c>
      <c r="L256" s="125">
        <v>0</v>
      </c>
      <c r="M256" s="125">
        <v>14.58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3" t="s">
        <v>400</v>
      </c>
      <c r="Y256" s="123" t="s">
        <v>157</v>
      </c>
      <c r="Z256" s="123" t="s">
        <v>144</v>
      </c>
      <c r="AA256" s="124" t="s">
        <v>410</v>
      </c>
      <c r="AB256" s="123">
        <v>110.06</v>
      </c>
      <c r="AC256" s="131">
        <v>6</v>
      </c>
      <c r="AD256" s="132">
        <v>2.2000000000000002</v>
      </c>
      <c r="AE256" s="133">
        <v>0</v>
      </c>
      <c r="AF256" s="133">
        <v>0</v>
      </c>
      <c r="AG256" s="132">
        <v>0.4</v>
      </c>
      <c r="AH256" s="132">
        <v>2</v>
      </c>
      <c r="AI256" s="132">
        <v>0.4</v>
      </c>
      <c r="AJ256" s="132">
        <v>0</v>
      </c>
      <c r="AK256" s="132">
        <v>0</v>
      </c>
      <c r="AL256" s="132">
        <v>8.6</v>
      </c>
      <c r="AM256" s="133">
        <v>0</v>
      </c>
      <c r="AN256" s="132">
        <v>0</v>
      </c>
      <c r="AO256" s="132">
        <v>0</v>
      </c>
      <c r="AP256" s="132">
        <v>0</v>
      </c>
      <c r="AQ256" s="132">
        <v>1</v>
      </c>
      <c r="AR256" s="132">
        <v>4</v>
      </c>
      <c r="AS256" s="133">
        <v>0</v>
      </c>
      <c r="AT256" s="133">
        <v>0</v>
      </c>
      <c r="AU256" s="133">
        <v>0</v>
      </c>
      <c r="AV256" s="132">
        <v>0</v>
      </c>
      <c r="AW256" s="133">
        <v>0</v>
      </c>
      <c r="AX256" s="132">
        <v>21.36</v>
      </c>
      <c r="AY256" s="132">
        <v>0</v>
      </c>
      <c r="AZ256" s="132">
        <v>0</v>
      </c>
      <c r="BA256" s="132">
        <v>38.96</v>
      </c>
      <c r="BB256" s="132">
        <v>0.72</v>
      </c>
      <c r="BC256" s="132">
        <v>24.42</v>
      </c>
      <c r="BD256" s="125">
        <v>0</v>
      </c>
      <c r="BE256" s="125">
        <v>0</v>
      </c>
      <c r="BF256" s="125">
        <v>0</v>
      </c>
      <c r="BG256" s="125">
        <v>0</v>
      </c>
      <c r="BH256" s="125">
        <v>0</v>
      </c>
      <c r="BI256" s="125">
        <v>0</v>
      </c>
      <c r="BJ256" s="125">
        <v>0</v>
      </c>
      <c r="BK256" s="125">
        <v>0</v>
      </c>
      <c r="BL256" s="125">
        <v>0</v>
      </c>
      <c r="BM256" s="125">
        <v>0</v>
      </c>
      <c r="BN256" s="125">
        <v>0</v>
      </c>
      <c r="BO256" s="125">
        <v>0</v>
      </c>
      <c r="BP256" s="125">
        <v>0</v>
      </c>
      <c r="BQ256" s="125">
        <v>0</v>
      </c>
    </row>
    <row r="257" spans="1:69" s="115" customFormat="1" ht="17.25" customHeight="1">
      <c r="A257" s="123" t="s">
        <v>400</v>
      </c>
      <c r="B257" s="123" t="s">
        <v>157</v>
      </c>
      <c r="C257" s="123" t="s">
        <v>148</v>
      </c>
      <c r="D257" s="124" t="s">
        <v>411</v>
      </c>
      <c r="E257" s="125">
        <v>738.22</v>
      </c>
      <c r="F257" s="125">
        <v>653.34</v>
      </c>
      <c r="G257" s="125">
        <v>387.08</v>
      </c>
      <c r="H257" s="125">
        <v>4.5</v>
      </c>
      <c r="I257" s="125">
        <v>4.5</v>
      </c>
      <c r="J257" s="125">
        <v>0</v>
      </c>
      <c r="K257" s="125">
        <v>0</v>
      </c>
      <c r="L257" s="125">
        <v>0</v>
      </c>
      <c r="M257" s="125">
        <v>32.26</v>
      </c>
      <c r="N257" s="125">
        <v>0</v>
      </c>
      <c r="O257" s="125">
        <v>229.5</v>
      </c>
      <c r="P257" s="125">
        <v>0</v>
      </c>
      <c r="Q257" s="125">
        <v>0</v>
      </c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3" t="s">
        <v>400</v>
      </c>
      <c r="Y257" s="123" t="s">
        <v>157</v>
      </c>
      <c r="Z257" s="123" t="s">
        <v>148</v>
      </c>
      <c r="AA257" s="124" t="s">
        <v>411</v>
      </c>
      <c r="AB257" s="123">
        <v>84.88</v>
      </c>
      <c r="AC257" s="131">
        <v>27</v>
      </c>
      <c r="AD257" s="132">
        <v>3</v>
      </c>
      <c r="AE257" s="133">
        <v>0</v>
      </c>
      <c r="AF257" s="133">
        <v>0</v>
      </c>
      <c r="AG257" s="132">
        <v>3.5</v>
      </c>
      <c r="AH257" s="132">
        <v>6</v>
      </c>
      <c r="AI257" s="132">
        <v>2</v>
      </c>
      <c r="AJ257" s="132">
        <v>0</v>
      </c>
      <c r="AK257" s="132">
        <v>0</v>
      </c>
      <c r="AL257" s="132">
        <v>4</v>
      </c>
      <c r="AM257" s="133">
        <v>0</v>
      </c>
      <c r="AN257" s="132">
        <v>12</v>
      </c>
      <c r="AO257" s="132">
        <v>0</v>
      </c>
      <c r="AP257" s="132">
        <v>0.5</v>
      </c>
      <c r="AQ257" s="132">
        <v>3</v>
      </c>
      <c r="AR257" s="132">
        <v>1.2</v>
      </c>
      <c r="AS257" s="133">
        <v>0</v>
      </c>
      <c r="AT257" s="133">
        <v>0</v>
      </c>
      <c r="AU257" s="133">
        <v>1</v>
      </c>
      <c r="AV257" s="132">
        <v>3.5</v>
      </c>
      <c r="AW257" s="133">
        <v>0</v>
      </c>
      <c r="AX257" s="132">
        <v>4</v>
      </c>
      <c r="AY257" s="132">
        <v>3</v>
      </c>
      <c r="AZ257" s="132">
        <v>3</v>
      </c>
      <c r="BA257" s="132">
        <v>2</v>
      </c>
      <c r="BB257" s="132">
        <v>0</v>
      </c>
      <c r="BC257" s="132">
        <v>6.18</v>
      </c>
      <c r="BD257" s="125">
        <v>0</v>
      </c>
      <c r="BE257" s="125">
        <v>0</v>
      </c>
      <c r="BF257" s="125">
        <v>0</v>
      </c>
      <c r="BG257" s="125">
        <v>0</v>
      </c>
      <c r="BH257" s="125">
        <v>0</v>
      </c>
      <c r="BI257" s="125">
        <v>0</v>
      </c>
      <c r="BJ257" s="125">
        <v>0</v>
      </c>
      <c r="BK257" s="125">
        <v>0</v>
      </c>
      <c r="BL257" s="125">
        <v>0</v>
      </c>
      <c r="BM257" s="125">
        <v>0</v>
      </c>
      <c r="BN257" s="125">
        <v>0</v>
      </c>
      <c r="BO257" s="125">
        <v>0</v>
      </c>
      <c r="BP257" s="125">
        <v>0</v>
      </c>
      <c r="BQ257" s="125">
        <v>0</v>
      </c>
    </row>
    <row r="258" spans="1:69" s="115" customFormat="1" ht="17.25" customHeight="1">
      <c r="A258" s="123" t="s">
        <v>400</v>
      </c>
      <c r="B258" s="123" t="s">
        <v>157</v>
      </c>
      <c r="C258" s="123" t="s">
        <v>166</v>
      </c>
      <c r="D258" s="124" t="s">
        <v>412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  <c r="J258" s="125">
        <v>0</v>
      </c>
      <c r="K258" s="125">
        <v>0</v>
      </c>
      <c r="L258" s="125">
        <v>0</v>
      </c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3" t="s">
        <v>400</v>
      </c>
      <c r="Y258" s="123" t="s">
        <v>157</v>
      </c>
      <c r="Z258" s="123" t="s">
        <v>166</v>
      </c>
      <c r="AA258" s="124" t="s">
        <v>412</v>
      </c>
      <c r="AB258" s="123">
        <v>0</v>
      </c>
      <c r="AC258" s="125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5">
        <v>0</v>
      </c>
      <c r="BE258" s="125">
        <v>0</v>
      </c>
      <c r="BF258" s="125">
        <v>0</v>
      </c>
      <c r="BG258" s="125">
        <v>0</v>
      </c>
      <c r="BH258" s="125">
        <v>0</v>
      </c>
      <c r="BI258" s="125">
        <v>0</v>
      </c>
      <c r="BJ258" s="125">
        <v>0</v>
      </c>
      <c r="BK258" s="125">
        <v>0</v>
      </c>
      <c r="BL258" s="125">
        <v>0</v>
      </c>
      <c r="BM258" s="125">
        <v>0</v>
      </c>
      <c r="BN258" s="125">
        <v>0</v>
      </c>
      <c r="BO258" s="125">
        <v>0</v>
      </c>
      <c r="BP258" s="125">
        <v>0</v>
      </c>
      <c r="BQ258" s="125">
        <v>0</v>
      </c>
    </row>
    <row r="259" spans="1:69" s="115" customFormat="1" ht="17.25" customHeight="1">
      <c r="A259" s="123" t="s">
        <v>400</v>
      </c>
      <c r="B259" s="123" t="s">
        <v>157</v>
      </c>
      <c r="C259" s="123" t="s">
        <v>151</v>
      </c>
      <c r="D259" s="124" t="s">
        <v>413</v>
      </c>
      <c r="E259" s="125">
        <v>0</v>
      </c>
      <c r="F259" s="125">
        <v>0</v>
      </c>
      <c r="G259" s="125">
        <v>0</v>
      </c>
      <c r="H259" s="125">
        <v>0</v>
      </c>
      <c r="I259" s="125">
        <v>0</v>
      </c>
      <c r="J259" s="125">
        <v>0</v>
      </c>
      <c r="K259" s="125">
        <v>0</v>
      </c>
      <c r="L259" s="125">
        <v>0</v>
      </c>
      <c r="M259" s="125">
        <v>0</v>
      </c>
      <c r="N259" s="125">
        <v>0</v>
      </c>
      <c r="O259" s="125">
        <v>0</v>
      </c>
      <c r="P259" s="125">
        <v>0</v>
      </c>
      <c r="Q259" s="125">
        <v>0</v>
      </c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3" t="s">
        <v>400</v>
      </c>
      <c r="Y259" s="123" t="s">
        <v>157</v>
      </c>
      <c r="Z259" s="123" t="s">
        <v>151</v>
      </c>
      <c r="AA259" s="124" t="s">
        <v>413</v>
      </c>
      <c r="AB259" s="123">
        <v>0</v>
      </c>
      <c r="AC259" s="125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5">
        <v>0</v>
      </c>
      <c r="BE259" s="125">
        <v>0</v>
      </c>
      <c r="BF259" s="125">
        <v>0</v>
      </c>
      <c r="BG259" s="125">
        <v>0</v>
      </c>
      <c r="BH259" s="125">
        <v>0</v>
      </c>
      <c r="BI259" s="125">
        <v>0</v>
      </c>
      <c r="BJ259" s="125">
        <v>0</v>
      </c>
      <c r="BK259" s="125">
        <v>0</v>
      </c>
      <c r="BL259" s="125">
        <v>0</v>
      </c>
      <c r="BM259" s="125">
        <v>0</v>
      </c>
      <c r="BN259" s="125">
        <v>0</v>
      </c>
      <c r="BO259" s="125">
        <v>0</v>
      </c>
      <c r="BP259" s="125">
        <v>0</v>
      </c>
      <c r="BQ259" s="125">
        <v>0</v>
      </c>
    </row>
    <row r="260" spans="1:69" s="115" customFormat="1" ht="17.25" customHeight="1">
      <c r="A260" s="123" t="s">
        <v>400</v>
      </c>
      <c r="B260" s="123" t="s">
        <v>157</v>
      </c>
      <c r="C260" s="123" t="s">
        <v>302</v>
      </c>
      <c r="D260" s="124" t="s">
        <v>414</v>
      </c>
      <c r="E260" s="125">
        <v>0</v>
      </c>
      <c r="F260" s="125">
        <v>0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3" t="s">
        <v>400</v>
      </c>
      <c r="Y260" s="123" t="s">
        <v>157</v>
      </c>
      <c r="Z260" s="123" t="s">
        <v>302</v>
      </c>
      <c r="AA260" s="124" t="s">
        <v>414</v>
      </c>
      <c r="AB260" s="123">
        <v>0</v>
      </c>
      <c r="AC260" s="125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5">
        <v>0</v>
      </c>
      <c r="BE260" s="125">
        <v>0</v>
      </c>
      <c r="BF260" s="125">
        <v>0</v>
      </c>
      <c r="BG260" s="125">
        <v>0</v>
      </c>
      <c r="BH260" s="125">
        <v>0</v>
      </c>
      <c r="BI260" s="125">
        <v>0</v>
      </c>
      <c r="BJ260" s="125">
        <v>0</v>
      </c>
      <c r="BK260" s="125">
        <v>0</v>
      </c>
      <c r="BL260" s="125">
        <v>0</v>
      </c>
      <c r="BM260" s="125">
        <v>0</v>
      </c>
      <c r="BN260" s="125">
        <v>0</v>
      </c>
      <c r="BO260" s="125">
        <v>0</v>
      </c>
      <c r="BP260" s="125">
        <v>0</v>
      </c>
      <c r="BQ260" s="125">
        <v>0</v>
      </c>
    </row>
    <row r="261" spans="1:69" s="115" customFormat="1" ht="17.25" customHeight="1">
      <c r="A261" s="123" t="s">
        <v>400</v>
      </c>
      <c r="B261" s="123" t="s">
        <v>157</v>
      </c>
      <c r="C261" s="123" t="s">
        <v>153</v>
      </c>
      <c r="D261" s="124" t="s">
        <v>415</v>
      </c>
      <c r="E261" s="125">
        <v>0</v>
      </c>
      <c r="F261" s="125">
        <v>0</v>
      </c>
      <c r="G261" s="125">
        <v>0</v>
      </c>
      <c r="H261" s="125"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3" t="s">
        <v>400</v>
      </c>
      <c r="Y261" s="123" t="s">
        <v>157</v>
      </c>
      <c r="Z261" s="123" t="s">
        <v>153</v>
      </c>
      <c r="AA261" s="124" t="s">
        <v>415</v>
      </c>
      <c r="AB261" s="123">
        <v>0</v>
      </c>
      <c r="AC261" s="125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5">
        <v>0</v>
      </c>
      <c r="BE261" s="125">
        <v>0</v>
      </c>
      <c r="BF261" s="125">
        <v>0</v>
      </c>
      <c r="BG261" s="125">
        <v>0</v>
      </c>
      <c r="BH261" s="125">
        <v>0</v>
      </c>
      <c r="BI261" s="125">
        <v>0</v>
      </c>
      <c r="BJ261" s="125">
        <v>0</v>
      </c>
      <c r="BK261" s="125">
        <v>0</v>
      </c>
      <c r="BL261" s="125">
        <v>0</v>
      </c>
      <c r="BM261" s="125">
        <v>0</v>
      </c>
      <c r="BN261" s="125">
        <v>0</v>
      </c>
      <c r="BO261" s="125">
        <v>0</v>
      </c>
      <c r="BP261" s="125">
        <v>0</v>
      </c>
      <c r="BQ261" s="125">
        <v>0</v>
      </c>
    </row>
    <row r="262" spans="1:69" s="115" customFormat="1" ht="17.25" customHeight="1">
      <c r="A262" s="123"/>
      <c r="B262" s="123" t="s">
        <v>166</v>
      </c>
      <c r="C262" s="123"/>
      <c r="D262" s="124" t="s">
        <v>416</v>
      </c>
      <c r="E262" s="125">
        <v>0</v>
      </c>
      <c r="F262" s="125">
        <v>0</v>
      </c>
      <c r="G262" s="125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3"/>
      <c r="Y262" s="123" t="s">
        <v>166</v>
      </c>
      <c r="Z262" s="123"/>
      <c r="AA262" s="124" t="s">
        <v>416</v>
      </c>
      <c r="AB262" s="123">
        <v>0</v>
      </c>
      <c r="AC262" s="125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5">
        <v>0</v>
      </c>
      <c r="BE262" s="125">
        <v>0</v>
      </c>
      <c r="BF262" s="125">
        <v>0</v>
      </c>
      <c r="BG262" s="125">
        <v>0</v>
      </c>
      <c r="BH262" s="125">
        <v>0</v>
      </c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0</v>
      </c>
      <c r="BQ262" s="125">
        <v>0</v>
      </c>
    </row>
    <row r="263" spans="1:69" s="115" customFormat="1" ht="17.25" customHeight="1">
      <c r="A263" s="123" t="s">
        <v>400</v>
      </c>
      <c r="B263" s="123" t="s">
        <v>168</v>
      </c>
      <c r="C263" s="123" t="s">
        <v>137</v>
      </c>
      <c r="D263" s="124" t="s">
        <v>417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3" t="s">
        <v>400</v>
      </c>
      <c r="Y263" s="123" t="s">
        <v>168</v>
      </c>
      <c r="Z263" s="123" t="s">
        <v>137</v>
      </c>
      <c r="AA263" s="124" t="s">
        <v>417</v>
      </c>
      <c r="AB263" s="123">
        <v>0</v>
      </c>
      <c r="AC263" s="125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5">
        <v>0</v>
      </c>
      <c r="BE263" s="125">
        <v>0</v>
      </c>
      <c r="BF263" s="125">
        <v>0</v>
      </c>
      <c r="BG263" s="125">
        <v>0</v>
      </c>
      <c r="BH263" s="125">
        <v>0</v>
      </c>
      <c r="BI263" s="125">
        <v>0</v>
      </c>
      <c r="BJ263" s="125">
        <v>0</v>
      </c>
      <c r="BK263" s="125">
        <v>0</v>
      </c>
      <c r="BL263" s="125">
        <v>0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</row>
    <row r="264" spans="1:69" s="115" customFormat="1" ht="17.25" customHeight="1">
      <c r="A264" s="123"/>
      <c r="B264" s="123" t="s">
        <v>163</v>
      </c>
      <c r="C264" s="123"/>
      <c r="D264" s="124" t="s">
        <v>418</v>
      </c>
      <c r="E264" s="125">
        <v>0</v>
      </c>
      <c r="F264" s="125">
        <v>0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3"/>
      <c r="Y264" s="123" t="s">
        <v>163</v>
      </c>
      <c r="Z264" s="123"/>
      <c r="AA264" s="124" t="s">
        <v>418</v>
      </c>
      <c r="AB264" s="123">
        <v>0</v>
      </c>
      <c r="AC264" s="125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5">
        <v>0</v>
      </c>
      <c r="BE264" s="125">
        <v>0</v>
      </c>
      <c r="BF264" s="125">
        <v>0</v>
      </c>
      <c r="BG264" s="125">
        <v>0</v>
      </c>
      <c r="BH264" s="125">
        <v>0</v>
      </c>
      <c r="BI264" s="125">
        <v>0</v>
      </c>
      <c r="BJ264" s="125">
        <v>0</v>
      </c>
      <c r="BK264" s="125">
        <v>0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</row>
    <row r="265" spans="1:69" s="115" customFormat="1" ht="17.25" customHeight="1">
      <c r="A265" s="123" t="s">
        <v>400</v>
      </c>
      <c r="B265" s="123" t="s">
        <v>171</v>
      </c>
      <c r="C265" s="123" t="s">
        <v>239</v>
      </c>
      <c r="D265" s="124" t="s">
        <v>419</v>
      </c>
      <c r="E265" s="125">
        <v>0</v>
      </c>
      <c r="F265" s="125">
        <v>0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3" t="s">
        <v>400</v>
      </c>
      <c r="Y265" s="123" t="s">
        <v>171</v>
      </c>
      <c r="Z265" s="123" t="s">
        <v>239</v>
      </c>
      <c r="AA265" s="124" t="s">
        <v>419</v>
      </c>
      <c r="AB265" s="123">
        <v>0</v>
      </c>
      <c r="AC265" s="125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5">
        <v>0</v>
      </c>
      <c r="BE265" s="125">
        <v>0</v>
      </c>
      <c r="BF265" s="125">
        <v>0</v>
      </c>
      <c r="BG265" s="125">
        <v>0</v>
      </c>
      <c r="BH265" s="125">
        <v>0</v>
      </c>
      <c r="BI265" s="125">
        <v>0</v>
      </c>
      <c r="BJ265" s="125">
        <v>0</v>
      </c>
      <c r="BK265" s="125">
        <v>0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</row>
    <row r="266" spans="1:69" s="115" customFormat="1" ht="17.25" customHeight="1">
      <c r="A266" s="123" t="s">
        <v>400</v>
      </c>
      <c r="B266" s="123" t="s">
        <v>171</v>
      </c>
      <c r="C266" s="123" t="s">
        <v>420</v>
      </c>
      <c r="D266" s="124" t="s">
        <v>421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0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3" t="s">
        <v>400</v>
      </c>
      <c r="Y266" s="123" t="s">
        <v>171</v>
      </c>
      <c r="Z266" s="123" t="s">
        <v>420</v>
      </c>
      <c r="AA266" s="124" t="s">
        <v>421</v>
      </c>
      <c r="AB266" s="123">
        <v>0</v>
      </c>
      <c r="AC266" s="125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5">
        <v>0</v>
      </c>
      <c r="BE266" s="125">
        <v>0</v>
      </c>
      <c r="BF266" s="125">
        <v>0</v>
      </c>
      <c r="BG266" s="125">
        <v>0</v>
      </c>
      <c r="BH266" s="125">
        <v>0</v>
      </c>
      <c r="BI266" s="125">
        <v>0</v>
      </c>
      <c r="BJ266" s="125">
        <v>0</v>
      </c>
      <c r="BK266" s="125">
        <v>0</v>
      </c>
      <c r="BL266" s="125">
        <v>0</v>
      </c>
      <c r="BM266" s="125">
        <v>0</v>
      </c>
      <c r="BN266" s="125">
        <v>0</v>
      </c>
      <c r="BO266" s="125">
        <v>0</v>
      </c>
      <c r="BP266" s="125">
        <v>0</v>
      </c>
      <c r="BQ266" s="125">
        <v>0</v>
      </c>
    </row>
    <row r="267" spans="1:69" s="115" customFormat="1" ht="17.25" customHeight="1">
      <c r="A267" s="123" t="s">
        <v>400</v>
      </c>
      <c r="B267" s="123" t="s">
        <v>171</v>
      </c>
      <c r="C267" s="123" t="s">
        <v>153</v>
      </c>
      <c r="D267" s="124" t="s">
        <v>422</v>
      </c>
      <c r="E267" s="125">
        <v>0</v>
      </c>
      <c r="F267" s="125">
        <v>0</v>
      </c>
      <c r="G267" s="125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3" t="s">
        <v>400</v>
      </c>
      <c r="Y267" s="123" t="s">
        <v>171</v>
      </c>
      <c r="Z267" s="123" t="s">
        <v>153</v>
      </c>
      <c r="AA267" s="124" t="s">
        <v>422</v>
      </c>
      <c r="AB267" s="123">
        <v>0</v>
      </c>
      <c r="AC267" s="125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5">
        <v>0</v>
      </c>
      <c r="BE267" s="125">
        <v>0</v>
      </c>
      <c r="BF267" s="125">
        <v>0</v>
      </c>
      <c r="BG267" s="125">
        <v>0</v>
      </c>
      <c r="BH267" s="125">
        <v>0</v>
      </c>
      <c r="BI267" s="125">
        <v>0</v>
      </c>
      <c r="BJ267" s="125">
        <v>0</v>
      </c>
      <c r="BK267" s="125">
        <v>0</v>
      </c>
      <c r="BL267" s="125">
        <v>0</v>
      </c>
      <c r="BM267" s="125">
        <v>0</v>
      </c>
      <c r="BN267" s="125">
        <v>0</v>
      </c>
      <c r="BO267" s="125">
        <v>0</v>
      </c>
      <c r="BP267" s="125">
        <v>0</v>
      </c>
      <c r="BQ267" s="125">
        <v>0</v>
      </c>
    </row>
    <row r="268" spans="1:69" s="115" customFormat="1" ht="17.25" customHeight="1">
      <c r="A268" s="123"/>
      <c r="B268" s="123" t="s">
        <v>178</v>
      </c>
      <c r="C268" s="123"/>
      <c r="D268" s="124" t="s">
        <v>423</v>
      </c>
      <c r="E268" s="125">
        <v>5215.76</v>
      </c>
      <c r="F268" s="125">
        <v>5215.76</v>
      </c>
      <c r="G268" s="125">
        <v>0</v>
      </c>
      <c r="H268" s="125"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>
        <v>0</v>
      </c>
      <c r="R268" s="125">
        <v>5215.76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3"/>
      <c r="Y268" s="123" t="s">
        <v>178</v>
      </c>
      <c r="Z268" s="123"/>
      <c r="AA268" s="124" t="s">
        <v>423</v>
      </c>
      <c r="AB268" s="123">
        <v>0</v>
      </c>
      <c r="AC268" s="125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5">
        <v>0</v>
      </c>
      <c r="BE268" s="125">
        <v>0</v>
      </c>
      <c r="BF268" s="125">
        <v>0</v>
      </c>
      <c r="BG268" s="125">
        <v>0</v>
      </c>
      <c r="BH268" s="125">
        <v>0</v>
      </c>
      <c r="BI268" s="125">
        <v>0</v>
      </c>
      <c r="BJ268" s="125">
        <v>0</v>
      </c>
      <c r="BK268" s="125">
        <v>0</v>
      </c>
      <c r="BL268" s="125">
        <v>0</v>
      </c>
      <c r="BM268" s="125">
        <v>0</v>
      </c>
      <c r="BN268" s="125">
        <v>0</v>
      </c>
      <c r="BO268" s="125">
        <v>0</v>
      </c>
      <c r="BP268" s="125">
        <v>0</v>
      </c>
      <c r="BQ268" s="125">
        <v>0</v>
      </c>
    </row>
    <row r="269" spans="1:69" s="115" customFormat="1" ht="17.25" customHeight="1">
      <c r="A269" s="123" t="s">
        <v>400</v>
      </c>
      <c r="B269" s="123" t="s">
        <v>180</v>
      </c>
      <c r="C269" s="123" t="s">
        <v>137</v>
      </c>
      <c r="D269" s="124" t="s">
        <v>424</v>
      </c>
      <c r="E269" s="125">
        <v>1794.66</v>
      </c>
      <c r="F269" s="125">
        <v>1794.66</v>
      </c>
      <c r="G269" s="125">
        <v>0</v>
      </c>
      <c r="H269" s="125">
        <v>0</v>
      </c>
      <c r="I269" s="125">
        <v>0</v>
      </c>
      <c r="J269" s="125">
        <v>0</v>
      </c>
      <c r="K269" s="125">
        <v>0</v>
      </c>
      <c r="L269" s="125">
        <v>0</v>
      </c>
      <c r="M269" s="125">
        <v>0</v>
      </c>
      <c r="N269" s="125">
        <v>0</v>
      </c>
      <c r="O269" s="125">
        <v>0</v>
      </c>
      <c r="P269" s="125">
        <v>0</v>
      </c>
      <c r="Q269" s="125">
        <v>0</v>
      </c>
      <c r="R269" s="125">
        <v>1794.66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3" t="s">
        <v>400</v>
      </c>
      <c r="Y269" s="123" t="s">
        <v>180</v>
      </c>
      <c r="Z269" s="123" t="s">
        <v>137</v>
      </c>
      <c r="AA269" s="124" t="s">
        <v>424</v>
      </c>
      <c r="AB269" s="123">
        <v>0</v>
      </c>
      <c r="AC269" s="125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5">
        <v>0</v>
      </c>
      <c r="BE269" s="125">
        <v>0</v>
      </c>
      <c r="BF269" s="125">
        <v>0</v>
      </c>
      <c r="BG269" s="125">
        <v>0</v>
      </c>
      <c r="BH269" s="125">
        <v>0</v>
      </c>
      <c r="BI269" s="125">
        <v>0</v>
      </c>
      <c r="BJ269" s="125">
        <v>0</v>
      </c>
      <c r="BK269" s="125">
        <v>0</v>
      </c>
      <c r="BL269" s="125">
        <v>0</v>
      </c>
      <c r="BM269" s="125">
        <v>0</v>
      </c>
      <c r="BN269" s="125">
        <v>0</v>
      </c>
      <c r="BO269" s="125">
        <v>0</v>
      </c>
      <c r="BP269" s="125">
        <v>0</v>
      </c>
      <c r="BQ269" s="125">
        <v>0</v>
      </c>
    </row>
    <row r="270" spans="1:69" s="115" customFormat="1" ht="17.25" customHeight="1">
      <c r="A270" s="123" t="s">
        <v>400</v>
      </c>
      <c r="B270" s="123" t="s">
        <v>180</v>
      </c>
      <c r="C270" s="123" t="s">
        <v>144</v>
      </c>
      <c r="D270" s="124" t="s">
        <v>425</v>
      </c>
      <c r="E270" s="125">
        <v>3421.1</v>
      </c>
      <c r="F270" s="125">
        <v>3421.1</v>
      </c>
      <c r="G270" s="125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0</v>
      </c>
      <c r="Q270" s="125">
        <v>0</v>
      </c>
      <c r="R270" s="125">
        <v>3421.1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3" t="s">
        <v>400</v>
      </c>
      <c r="Y270" s="123" t="s">
        <v>180</v>
      </c>
      <c r="Z270" s="123" t="s">
        <v>144</v>
      </c>
      <c r="AA270" s="124" t="s">
        <v>425</v>
      </c>
      <c r="AB270" s="123">
        <v>0</v>
      </c>
      <c r="AC270" s="125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5">
        <v>0</v>
      </c>
      <c r="BE270" s="125">
        <v>0</v>
      </c>
      <c r="BF270" s="125">
        <v>0</v>
      </c>
      <c r="BG270" s="125">
        <v>0</v>
      </c>
      <c r="BH270" s="125">
        <v>0</v>
      </c>
      <c r="BI270" s="125">
        <v>0</v>
      </c>
      <c r="BJ270" s="125">
        <v>0</v>
      </c>
      <c r="BK270" s="125">
        <v>0</v>
      </c>
      <c r="BL270" s="125">
        <v>0</v>
      </c>
      <c r="BM270" s="125">
        <v>0</v>
      </c>
      <c r="BN270" s="125">
        <v>0</v>
      </c>
      <c r="BO270" s="125">
        <v>0</v>
      </c>
      <c r="BP270" s="125">
        <v>0</v>
      </c>
      <c r="BQ270" s="125">
        <v>0</v>
      </c>
    </row>
    <row r="271" spans="1:69" s="115" customFormat="1" ht="17.25" customHeight="1">
      <c r="A271" s="123"/>
      <c r="B271" s="123" t="s">
        <v>235</v>
      </c>
      <c r="C271" s="123"/>
      <c r="D271" s="124" t="s">
        <v>426</v>
      </c>
      <c r="E271" s="125">
        <v>4503.3</v>
      </c>
      <c r="F271" s="125">
        <v>1303.3</v>
      </c>
      <c r="G271" s="125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0</v>
      </c>
      <c r="O271" s="125">
        <v>0</v>
      </c>
      <c r="P271" s="125">
        <v>0</v>
      </c>
      <c r="Q271" s="125">
        <v>0</v>
      </c>
      <c r="R271" s="125">
        <v>1303.3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3"/>
      <c r="Y271" s="123" t="s">
        <v>235</v>
      </c>
      <c r="Z271" s="123"/>
      <c r="AA271" s="124" t="s">
        <v>426</v>
      </c>
      <c r="AB271" s="123">
        <v>0</v>
      </c>
      <c r="AC271" s="125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5">
        <v>3200</v>
      </c>
      <c r="BE271" s="125">
        <v>0</v>
      </c>
      <c r="BF271" s="125">
        <v>0</v>
      </c>
      <c r="BG271" s="125">
        <v>0</v>
      </c>
      <c r="BH271" s="125">
        <v>0</v>
      </c>
      <c r="BI271" s="125">
        <v>0</v>
      </c>
      <c r="BJ271" s="125">
        <v>0</v>
      </c>
      <c r="BK271" s="125">
        <v>0</v>
      </c>
      <c r="BL271" s="125">
        <v>3200</v>
      </c>
      <c r="BM271" s="125">
        <v>0</v>
      </c>
      <c r="BN271" s="125">
        <v>0</v>
      </c>
      <c r="BO271" s="125">
        <v>0</v>
      </c>
      <c r="BP271" s="125">
        <v>0</v>
      </c>
      <c r="BQ271" s="125">
        <v>0</v>
      </c>
    </row>
    <row r="272" spans="1:69" s="115" customFormat="1" ht="17.25" customHeight="1">
      <c r="A272" s="123" t="s">
        <v>400</v>
      </c>
      <c r="B272" s="123" t="s">
        <v>427</v>
      </c>
      <c r="C272" s="123" t="s">
        <v>144</v>
      </c>
      <c r="D272" s="124" t="s">
        <v>428</v>
      </c>
      <c r="E272" s="125">
        <v>3200</v>
      </c>
      <c r="F272" s="125">
        <v>0</v>
      </c>
      <c r="G272" s="125">
        <v>0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3" t="s">
        <v>400</v>
      </c>
      <c r="Y272" s="123" t="s">
        <v>427</v>
      </c>
      <c r="Z272" s="123" t="s">
        <v>144</v>
      </c>
      <c r="AA272" s="124" t="s">
        <v>428</v>
      </c>
      <c r="AB272" s="123">
        <v>0</v>
      </c>
      <c r="AC272" s="125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5">
        <v>3200</v>
      </c>
      <c r="BE272" s="125">
        <v>0</v>
      </c>
      <c r="BF272" s="125">
        <v>0</v>
      </c>
      <c r="BG272" s="125">
        <v>0</v>
      </c>
      <c r="BH272" s="125">
        <v>0</v>
      </c>
      <c r="BI272" s="125">
        <v>0</v>
      </c>
      <c r="BJ272" s="125">
        <v>0</v>
      </c>
      <c r="BK272" s="125">
        <v>0</v>
      </c>
      <c r="BL272" s="125">
        <v>3200</v>
      </c>
      <c r="BM272" s="125">
        <v>0</v>
      </c>
      <c r="BN272" s="125">
        <v>0</v>
      </c>
      <c r="BO272" s="125">
        <v>0</v>
      </c>
      <c r="BP272" s="125">
        <v>0</v>
      </c>
      <c r="BQ272" s="125">
        <v>0</v>
      </c>
    </row>
    <row r="273" spans="1:69" s="115" customFormat="1" ht="17.25" customHeight="1">
      <c r="A273" s="123" t="s">
        <v>400</v>
      </c>
      <c r="B273" s="123" t="s">
        <v>427</v>
      </c>
      <c r="C273" s="123" t="s">
        <v>153</v>
      </c>
      <c r="D273" s="124" t="s">
        <v>429</v>
      </c>
      <c r="E273" s="125">
        <v>1303.3</v>
      </c>
      <c r="F273" s="125">
        <v>1303.3</v>
      </c>
      <c r="G273" s="125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1303.3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3" t="s">
        <v>400</v>
      </c>
      <c r="Y273" s="123" t="s">
        <v>427</v>
      </c>
      <c r="Z273" s="123" t="s">
        <v>153</v>
      </c>
      <c r="AA273" s="124" t="s">
        <v>429</v>
      </c>
      <c r="AB273" s="123">
        <v>0</v>
      </c>
      <c r="AC273" s="125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5">
        <v>0</v>
      </c>
      <c r="BE273" s="125">
        <v>0</v>
      </c>
      <c r="BF273" s="125">
        <v>0</v>
      </c>
      <c r="BG273" s="125">
        <v>0</v>
      </c>
      <c r="BH273" s="125">
        <v>0</v>
      </c>
      <c r="BI273" s="125">
        <v>0</v>
      </c>
      <c r="BJ273" s="125">
        <v>0</v>
      </c>
      <c r="BK273" s="125">
        <v>0</v>
      </c>
      <c r="BL273" s="125">
        <v>0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</row>
    <row r="274" spans="1:69" s="115" customFormat="1" ht="17.25" customHeight="1">
      <c r="A274" s="123"/>
      <c r="B274" s="123" t="s">
        <v>181</v>
      </c>
      <c r="C274" s="123"/>
      <c r="D274" s="124" t="s">
        <v>430</v>
      </c>
      <c r="E274" s="125">
        <v>3000</v>
      </c>
      <c r="F274" s="125">
        <v>0</v>
      </c>
      <c r="G274" s="125">
        <v>0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3"/>
      <c r="Y274" s="123" t="s">
        <v>181</v>
      </c>
      <c r="Z274" s="123"/>
      <c r="AA274" s="124" t="s">
        <v>430</v>
      </c>
      <c r="AB274" s="123">
        <v>0</v>
      </c>
      <c r="AC274" s="125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5">
        <v>3000</v>
      </c>
      <c r="BE274" s="125">
        <v>0</v>
      </c>
      <c r="BF274" s="125">
        <v>0</v>
      </c>
      <c r="BG274" s="125">
        <v>0</v>
      </c>
      <c r="BH274" s="125">
        <v>0</v>
      </c>
      <c r="BI274" s="125">
        <v>0</v>
      </c>
      <c r="BJ274" s="125">
        <v>0</v>
      </c>
      <c r="BK274" s="125">
        <v>0</v>
      </c>
      <c r="BL274" s="125">
        <v>3000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</row>
    <row r="275" spans="1:69" s="115" customFormat="1" ht="17.25" customHeight="1">
      <c r="A275" s="123" t="s">
        <v>400</v>
      </c>
      <c r="B275" s="123" t="s">
        <v>183</v>
      </c>
      <c r="C275" s="123" t="s">
        <v>137</v>
      </c>
      <c r="D275" s="124" t="s">
        <v>431</v>
      </c>
      <c r="E275" s="125">
        <v>3000</v>
      </c>
      <c r="F275" s="125">
        <v>0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3" t="s">
        <v>400</v>
      </c>
      <c r="Y275" s="123" t="s">
        <v>183</v>
      </c>
      <c r="Z275" s="123" t="s">
        <v>137</v>
      </c>
      <c r="AA275" s="124" t="s">
        <v>431</v>
      </c>
      <c r="AB275" s="123">
        <v>0</v>
      </c>
      <c r="AC275" s="125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5">
        <v>3000</v>
      </c>
      <c r="BE275" s="125">
        <v>0</v>
      </c>
      <c r="BF275" s="125">
        <v>0</v>
      </c>
      <c r="BG275" s="125">
        <v>0</v>
      </c>
      <c r="BH275" s="125">
        <v>0</v>
      </c>
      <c r="BI275" s="125">
        <v>0</v>
      </c>
      <c r="BJ275" s="125">
        <v>0</v>
      </c>
      <c r="BK275" s="125">
        <v>0</v>
      </c>
      <c r="BL275" s="125">
        <v>3000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</row>
    <row r="276" spans="1:69" s="115" customFormat="1" ht="17.25" customHeight="1">
      <c r="A276" s="123" t="s">
        <v>400</v>
      </c>
      <c r="B276" s="123" t="s">
        <v>183</v>
      </c>
      <c r="C276" s="123" t="s">
        <v>144</v>
      </c>
      <c r="D276" s="124" t="s">
        <v>432</v>
      </c>
      <c r="E276" s="125">
        <v>0</v>
      </c>
      <c r="F276" s="125">
        <v>0</v>
      </c>
      <c r="G276" s="125">
        <v>0</v>
      </c>
      <c r="H276" s="125"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3" t="s">
        <v>400</v>
      </c>
      <c r="Y276" s="123" t="s">
        <v>183</v>
      </c>
      <c r="Z276" s="123" t="s">
        <v>144</v>
      </c>
      <c r="AA276" s="124" t="s">
        <v>432</v>
      </c>
      <c r="AB276" s="123">
        <v>0</v>
      </c>
      <c r="AC276" s="125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5">
        <v>0</v>
      </c>
      <c r="BE276" s="125">
        <v>0</v>
      </c>
      <c r="BF276" s="125">
        <v>0</v>
      </c>
      <c r="BG276" s="125">
        <v>0</v>
      </c>
      <c r="BH276" s="125">
        <v>0</v>
      </c>
      <c r="BI276" s="125">
        <v>0</v>
      </c>
      <c r="BJ276" s="125">
        <v>0</v>
      </c>
      <c r="BK276" s="125">
        <v>0</v>
      </c>
      <c r="BL276" s="125">
        <v>0</v>
      </c>
      <c r="BM276" s="125">
        <v>0</v>
      </c>
      <c r="BN276" s="125">
        <v>0</v>
      </c>
      <c r="BO276" s="125">
        <v>0</v>
      </c>
      <c r="BP276" s="125">
        <v>0</v>
      </c>
      <c r="BQ276" s="125">
        <v>0</v>
      </c>
    </row>
    <row r="277" spans="1:69" s="115" customFormat="1" ht="17.25" customHeight="1">
      <c r="A277" s="123" t="s">
        <v>400</v>
      </c>
      <c r="B277" s="123" t="s">
        <v>183</v>
      </c>
      <c r="C277" s="123" t="s">
        <v>153</v>
      </c>
      <c r="D277" s="124" t="s">
        <v>433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>
        <v>0</v>
      </c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3" t="s">
        <v>400</v>
      </c>
      <c r="Y277" s="123" t="s">
        <v>183</v>
      </c>
      <c r="Z277" s="123" t="s">
        <v>153</v>
      </c>
      <c r="AA277" s="124" t="s">
        <v>433</v>
      </c>
      <c r="AB277" s="123">
        <v>0</v>
      </c>
      <c r="AC277" s="125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5">
        <v>0</v>
      </c>
      <c r="BE277" s="125">
        <v>0</v>
      </c>
      <c r="BF277" s="125">
        <v>0</v>
      </c>
      <c r="BG277" s="125">
        <v>0</v>
      </c>
      <c r="BH277" s="125">
        <v>0</v>
      </c>
      <c r="BI277" s="125">
        <v>0</v>
      </c>
      <c r="BJ277" s="125">
        <v>0</v>
      </c>
      <c r="BK277" s="125">
        <v>0</v>
      </c>
      <c r="BL277" s="125">
        <v>0</v>
      </c>
      <c r="BM277" s="125">
        <v>0</v>
      </c>
      <c r="BN277" s="125">
        <v>0</v>
      </c>
      <c r="BO277" s="125">
        <v>0</v>
      </c>
      <c r="BP277" s="125">
        <v>0</v>
      </c>
      <c r="BQ277" s="125">
        <v>0</v>
      </c>
    </row>
    <row r="278" spans="1:69" s="115" customFormat="1" ht="17.25" customHeight="1">
      <c r="A278" s="123"/>
      <c r="B278" s="123" t="s">
        <v>187</v>
      </c>
      <c r="C278" s="123"/>
      <c r="D278" s="124" t="s">
        <v>434</v>
      </c>
      <c r="E278" s="125">
        <v>0</v>
      </c>
      <c r="F278" s="125">
        <v>0</v>
      </c>
      <c r="G278" s="125">
        <v>0</v>
      </c>
      <c r="H278" s="125"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>
        <v>0</v>
      </c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3"/>
      <c r="Y278" s="123" t="s">
        <v>187</v>
      </c>
      <c r="Z278" s="123"/>
      <c r="AA278" s="124" t="s">
        <v>434</v>
      </c>
      <c r="AB278" s="123">
        <v>0</v>
      </c>
      <c r="AC278" s="125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5">
        <v>0</v>
      </c>
      <c r="BE278" s="125">
        <v>0</v>
      </c>
      <c r="BF278" s="125">
        <v>0</v>
      </c>
      <c r="BG278" s="125">
        <v>0</v>
      </c>
      <c r="BH278" s="125">
        <v>0</v>
      </c>
      <c r="BI278" s="125">
        <v>0</v>
      </c>
      <c r="BJ278" s="125">
        <v>0</v>
      </c>
      <c r="BK278" s="125">
        <v>0</v>
      </c>
      <c r="BL278" s="125">
        <v>0</v>
      </c>
      <c r="BM278" s="125">
        <v>0</v>
      </c>
      <c r="BN278" s="125">
        <v>0</v>
      </c>
      <c r="BO278" s="125">
        <v>0</v>
      </c>
      <c r="BP278" s="125">
        <v>0</v>
      </c>
      <c r="BQ278" s="125">
        <v>0</v>
      </c>
    </row>
    <row r="279" spans="1:69" s="115" customFormat="1" ht="17.25" customHeight="1">
      <c r="A279" s="123" t="s">
        <v>400</v>
      </c>
      <c r="B279" s="123" t="s">
        <v>189</v>
      </c>
      <c r="C279" s="123" t="s">
        <v>137</v>
      </c>
      <c r="D279" s="124" t="s">
        <v>435</v>
      </c>
      <c r="E279" s="125">
        <v>0</v>
      </c>
      <c r="F279" s="125">
        <v>0</v>
      </c>
      <c r="G279" s="125">
        <v>0</v>
      </c>
      <c r="H279" s="125"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>
        <v>0</v>
      </c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3" t="s">
        <v>400</v>
      </c>
      <c r="Y279" s="123" t="s">
        <v>189</v>
      </c>
      <c r="Z279" s="123" t="s">
        <v>137</v>
      </c>
      <c r="AA279" s="124" t="s">
        <v>435</v>
      </c>
      <c r="AB279" s="123">
        <v>0</v>
      </c>
      <c r="AC279" s="125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5">
        <v>0</v>
      </c>
      <c r="BE279" s="125">
        <v>0</v>
      </c>
      <c r="BF279" s="125">
        <v>0</v>
      </c>
      <c r="BG279" s="125">
        <v>0</v>
      </c>
      <c r="BH279" s="125">
        <v>0</v>
      </c>
      <c r="BI279" s="125">
        <v>0</v>
      </c>
      <c r="BJ279" s="125">
        <v>0</v>
      </c>
      <c r="BK279" s="125">
        <v>0</v>
      </c>
      <c r="BL279" s="125">
        <v>0</v>
      </c>
      <c r="BM279" s="125">
        <v>0</v>
      </c>
      <c r="BN279" s="125">
        <v>0</v>
      </c>
      <c r="BO279" s="125">
        <v>0</v>
      </c>
      <c r="BP279" s="125">
        <v>0</v>
      </c>
      <c r="BQ279" s="125">
        <v>0</v>
      </c>
    </row>
    <row r="280" spans="1:69" s="115" customFormat="1" ht="17.25" customHeight="1">
      <c r="A280" s="123"/>
      <c r="B280" s="123" t="s">
        <v>237</v>
      </c>
      <c r="C280" s="123"/>
      <c r="D280" s="124" t="s">
        <v>436</v>
      </c>
      <c r="E280" s="125">
        <v>275.29000000000002</v>
      </c>
      <c r="F280" s="125">
        <v>217.11</v>
      </c>
      <c r="G280" s="125">
        <v>125.23</v>
      </c>
      <c r="H280" s="125">
        <v>72</v>
      </c>
      <c r="I280" s="125">
        <v>72</v>
      </c>
      <c r="J280" s="125">
        <v>0</v>
      </c>
      <c r="K280" s="125">
        <v>0</v>
      </c>
      <c r="L280" s="125">
        <v>0</v>
      </c>
      <c r="M280" s="125">
        <v>10.44</v>
      </c>
      <c r="N280" s="125">
        <v>0</v>
      </c>
      <c r="O280" s="125">
        <v>9.4499999999999993</v>
      </c>
      <c r="P280" s="125">
        <v>0</v>
      </c>
      <c r="Q280" s="125">
        <v>0</v>
      </c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3"/>
      <c r="Y280" s="123" t="s">
        <v>237</v>
      </c>
      <c r="Z280" s="123"/>
      <c r="AA280" s="124" t="s">
        <v>436</v>
      </c>
      <c r="AB280" s="123">
        <v>58.18</v>
      </c>
      <c r="AC280" s="125">
        <f>SUM(AC281:AC283)</f>
        <v>17.149999999999999</v>
      </c>
      <c r="AD280" s="125">
        <f t="shared" ref="AD280:BC280" si="42">SUM(AD281:AD283)</f>
        <v>2.0499999999999998</v>
      </c>
      <c r="AE280" s="125">
        <f t="shared" si="42"/>
        <v>0</v>
      </c>
      <c r="AF280" s="125">
        <f t="shared" si="42"/>
        <v>0</v>
      </c>
      <c r="AG280" s="125">
        <f t="shared" si="42"/>
        <v>0.85</v>
      </c>
      <c r="AH280" s="125">
        <f t="shared" si="42"/>
        <v>3.55</v>
      </c>
      <c r="AI280" s="125">
        <f t="shared" si="42"/>
        <v>0.45</v>
      </c>
      <c r="AJ280" s="125">
        <f t="shared" si="42"/>
        <v>0</v>
      </c>
      <c r="AK280" s="125">
        <f t="shared" si="42"/>
        <v>0.5</v>
      </c>
      <c r="AL280" s="125">
        <f t="shared" si="42"/>
        <v>11.05</v>
      </c>
      <c r="AM280" s="125">
        <f t="shared" si="42"/>
        <v>0</v>
      </c>
      <c r="AN280" s="125">
        <f t="shared" si="42"/>
        <v>2.0499999999999998</v>
      </c>
      <c r="AO280" s="125">
        <f t="shared" si="42"/>
        <v>1</v>
      </c>
      <c r="AP280" s="125">
        <f t="shared" si="42"/>
        <v>0.1</v>
      </c>
      <c r="AQ280" s="125">
        <f t="shared" si="42"/>
        <v>0.05</v>
      </c>
      <c r="AR280" s="125">
        <f t="shared" si="42"/>
        <v>2.1</v>
      </c>
      <c r="AS280" s="125">
        <f t="shared" si="42"/>
        <v>0.05</v>
      </c>
      <c r="AT280" s="125">
        <f t="shared" si="42"/>
        <v>0</v>
      </c>
      <c r="AU280" s="125">
        <f t="shared" si="42"/>
        <v>0</v>
      </c>
      <c r="AV280" s="125">
        <f t="shared" si="42"/>
        <v>0.05</v>
      </c>
      <c r="AW280" s="125">
        <f t="shared" si="42"/>
        <v>0</v>
      </c>
      <c r="AX280" s="125">
        <f t="shared" si="42"/>
        <v>12.1</v>
      </c>
      <c r="AY280" s="125">
        <f t="shared" si="42"/>
        <v>0.01</v>
      </c>
      <c r="AZ280" s="125">
        <f t="shared" si="42"/>
        <v>0</v>
      </c>
      <c r="BA280" s="125">
        <f t="shared" si="42"/>
        <v>3.16</v>
      </c>
      <c r="BB280" s="125">
        <f t="shared" si="42"/>
        <v>0</v>
      </c>
      <c r="BC280" s="125">
        <f t="shared" si="42"/>
        <v>1.91</v>
      </c>
      <c r="BD280" s="125">
        <v>0</v>
      </c>
      <c r="BE280" s="125">
        <v>0</v>
      </c>
      <c r="BF280" s="125">
        <v>0</v>
      </c>
      <c r="BG280" s="125">
        <v>0</v>
      </c>
      <c r="BH280" s="125">
        <v>0</v>
      </c>
      <c r="BI280" s="125">
        <v>0</v>
      </c>
      <c r="BJ280" s="125">
        <v>0</v>
      </c>
      <c r="BK280" s="125">
        <v>0</v>
      </c>
      <c r="BL280" s="125">
        <v>0</v>
      </c>
      <c r="BM280" s="125">
        <v>0</v>
      </c>
      <c r="BN280" s="125">
        <v>0</v>
      </c>
      <c r="BO280" s="125">
        <v>0</v>
      </c>
      <c r="BP280" s="125">
        <v>0</v>
      </c>
      <c r="BQ280" s="125">
        <v>0</v>
      </c>
    </row>
    <row r="281" spans="1:69" s="115" customFormat="1" ht="17.25" customHeight="1">
      <c r="A281" s="123" t="s">
        <v>400</v>
      </c>
      <c r="B281" s="123" t="s">
        <v>437</v>
      </c>
      <c r="C281" s="123" t="s">
        <v>137</v>
      </c>
      <c r="D281" s="124" t="s">
        <v>141</v>
      </c>
      <c r="E281" s="125">
        <v>275.29000000000002</v>
      </c>
      <c r="F281" s="125">
        <v>217.11</v>
      </c>
      <c r="G281" s="125">
        <v>125.23</v>
      </c>
      <c r="H281" s="125">
        <v>72</v>
      </c>
      <c r="I281" s="125">
        <v>72</v>
      </c>
      <c r="J281" s="125">
        <v>0</v>
      </c>
      <c r="K281" s="125">
        <v>0</v>
      </c>
      <c r="L281" s="125">
        <v>0</v>
      </c>
      <c r="M281" s="125">
        <v>10.44</v>
      </c>
      <c r="N281" s="125">
        <v>0</v>
      </c>
      <c r="O281" s="125">
        <v>9.4499999999999993</v>
      </c>
      <c r="P281" s="125">
        <v>0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3" t="s">
        <v>400</v>
      </c>
      <c r="Y281" s="123" t="s">
        <v>437</v>
      </c>
      <c r="Z281" s="123" t="s">
        <v>137</v>
      </c>
      <c r="AA281" s="124" t="s">
        <v>141</v>
      </c>
      <c r="AB281" s="123">
        <v>58.18</v>
      </c>
      <c r="AC281" s="131">
        <v>17.149999999999999</v>
      </c>
      <c r="AD281" s="132">
        <v>2.0499999999999998</v>
      </c>
      <c r="AE281" s="133">
        <v>0</v>
      </c>
      <c r="AF281" s="133">
        <v>0</v>
      </c>
      <c r="AG281" s="132">
        <v>0.85</v>
      </c>
      <c r="AH281" s="132">
        <v>3.55</v>
      </c>
      <c r="AI281" s="132">
        <v>0.45</v>
      </c>
      <c r="AJ281" s="132">
        <v>0</v>
      </c>
      <c r="AK281" s="132">
        <v>0.5</v>
      </c>
      <c r="AL281" s="132">
        <v>11.05</v>
      </c>
      <c r="AM281" s="133">
        <v>0</v>
      </c>
      <c r="AN281" s="132">
        <v>2.0499999999999998</v>
      </c>
      <c r="AO281" s="132">
        <v>1</v>
      </c>
      <c r="AP281" s="132">
        <v>0.1</v>
      </c>
      <c r="AQ281" s="132">
        <v>0.05</v>
      </c>
      <c r="AR281" s="132">
        <v>2.1</v>
      </c>
      <c r="AS281" s="133">
        <v>0.05</v>
      </c>
      <c r="AT281" s="133">
        <v>0</v>
      </c>
      <c r="AU281" s="133">
        <v>0</v>
      </c>
      <c r="AV281" s="132">
        <v>0.05</v>
      </c>
      <c r="AW281" s="133">
        <v>0</v>
      </c>
      <c r="AX281" s="132">
        <v>12.1</v>
      </c>
      <c r="AY281" s="132">
        <v>0.01</v>
      </c>
      <c r="AZ281" s="132">
        <v>0</v>
      </c>
      <c r="BA281" s="132">
        <v>3.16</v>
      </c>
      <c r="BB281" s="132">
        <v>0</v>
      </c>
      <c r="BC281" s="132">
        <v>1.91</v>
      </c>
      <c r="BD281" s="125">
        <v>0</v>
      </c>
      <c r="BE281" s="125">
        <v>0</v>
      </c>
      <c r="BF281" s="125">
        <v>0</v>
      </c>
      <c r="BG281" s="125">
        <v>0</v>
      </c>
      <c r="BH281" s="125">
        <v>0</v>
      </c>
      <c r="BI281" s="125">
        <v>0</v>
      </c>
      <c r="BJ281" s="125">
        <v>0</v>
      </c>
      <c r="BK281" s="125">
        <v>0</v>
      </c>
      <c r="BL281" s="125">
        <v>0</v>
      </c>
      <c r="BM281" s="125">
        <v>0</v>
      </c>
      <c r="BN281" s="125">
        <v>0</v>
      </c>
      <c r="BO281" s="125">
        <v>0</v>
      </c>
      <c r="BP281" s="125">
        <v>0</v>
      </c>
      <c r="BQ281" s="125">
        <v>0</v>
      </c>
    </row>
    <row r="282" spans="1:69" s="115" customFormat="1" ht="17.25" customHeight="1">
      <c r="A282" s="123" t="s">
        <v>400</v>
      </c>
      <c r="B282" s="123" t="s">
        <v>437</v>
      </c>
      <c r="C282" s="123" t="s">
        <v>144</v>
      </c>
      <c r="D282" s="124" t="s">
        <v>147</v>
      </c>
      <c r="E282" s="125">
        <v>0</v>
      </c>
      <c r="F282" s="125">
        <v>0</v>
      </c>
      <c r="G282" s="125">
        <v>0</v>
      </c>
      <c r="H282" s="125"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3" t="s">
        <v>400</v>
      </c>
      <c r="Y282" s="123" t="s">
        <v>437</v>
      </c>
      <c r="Z282" s="123" t="s">
        <v>144</v>
      </c>
      <c r="AA282" s="124" t="s">
        <v>147</v>
      </c>
      <c r="AB282" s="123">
        <v>0</v>
      </c>
      <c r="AC282" s="125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5">
        <v>0</v>
      </c>
      <c r="BE282" s="125">
        <v>0</v>
      </c>
      <c r="BF282" s="125">
        <v>0</v>
      </c>
      <c r="BG282" s="125">
        <v>0</v>
      </c>
      <c r="BH282" s="125">
        <v>0</v>
      </c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0</v>
      </c>
      <c r="BQ282" s="125">
        <v>0</v>
      </c>
    </row>
    <row r="283" spans="1:69" s="115" customFormat="1" ht="17.25" customHeight="1">
      <c r="A283" s="123" t="s">
        <v>400</v>
      </c>
      <c r="B283" s="123" t="s">
        <v>437</v>
      </c>
      <c r="C283" s="123" t="s">
        <v>159</v>
      </c>
      <c r="D283" s="124" t="s">
        <v>438</v>
      </c>
      <c r="E283" s="125">
        <v>0</v>
      </c>
      <c r="F283" s="125">
        <v>0</v>
      </c>
      <c r="G283" s="125">
        <v>0</v>
      </c>
      <c r="H283" s="125">
        <v>0</v>
      </c>
      <c r="I283" s="125">
        <v>0</v>
      </c>
      <c r="J283" s="125">
        <v>0</v>
      </c>
      <c r="K283" s="125">
        <v>0</v>
      </c>
      <c r="L283" s="125">
        <v>0</v>
      </c>
      <c r="M283" s="125">
        <v>0</v>
      </c>
      <c r="N283" s="125">
        <v>0</v>
      </c>
      <c r="O283" s="125">
        <v>0</v>
      </c>
      <c r="P283" s="125">
        <v>0</v>
      </c>
      <c r="Q283" s="125">
        <v>0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3" t="s">
        <v>400</v>
      </c>
      <c r="Y283" s="123" t="s">
        <v>437</v>
      </c>
      <c r="Z283" s="123" t="s">
        <v>159</v>
      </c>
      <c r="AA283" s="124" t="s">
        <v>438</v>
      </c>
      <c r="AB283" s="123">
        <v>0</v>
      </c>
      <c r="AC283" s="125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5">
        <v>0</v>
      </c>
      <c r="BE283" s="125">
        <v>0</v>
      </c>
      <c r="BF283" s="125">
        <v>0</v>
      </c>
      <c r="BG283" s="125">
        <v>0</v>
      </c>
      <c r="BH283" s="125">
        <v>0</v>
      </c>
      <c r="BI283" s="125">
        <v>0</v>
      </c>
      <c r="BJ283" s="125">
        <v>0</v>
      </c>
      <c r="BK283" s="125">
        <v>0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</row>
    <row r="284" spans="1:69" s="115" customFormat="1" ht="17.25" customHeight="1">
      <c r="A284" s="123"/>
      <c r="B284" s="123" t="s">
        <v>153</v>
      </c>
      <c r="C284" s="123"/>
      <c r="D284" s="124" t="s">
        <v>439</v>
      </c>
      <c r="E284" s="125">
        <v>1250.45</v>
      </c>
      <c r="F284" s="125">
        <v>1250.45</v>
      </c>
      <c r="G284" s="125">
        <v>0</v>
      </c>
      <c r="H284" s="125">
        <v>0</v>
      </c>
      <c r="I284" s="125">
        <v>0</v>
      </c>
      <c r="J284" s="125">
        <v>0</v>
      </c>
      <c r="K284" s="125">
        <v>0</v>
      </c>
      <c r="L284" s="125">
        <v>0</v>
      </c>
      <c r="M284" s="125">
        <v>0</v>
      </c>
      <c r="N284" s="125">
        <v>0</v>
      </c>
      <c r="O284" s="125">
        <v>1250.45</v>
      </c>
      <c r="P284" s="125">
        <v>0</v>
      </c>
      <c r="Q284" s="125">
        <v>0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3"/>
      <c r="Y284" s="123" t="s">
        <v>153</v>
      </c>
      <c r="Z284" s="123"/>
      <c r="AA284" s="124" t="s">
        <v>439</v>
      </c>
      <c r="AB284" s="123">
        <v>0</v>
      </c>
      <c r="AC284" s="125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5">
        <v>0</v>
      </c>
      <c r="BE284" s="125">
        <v>0</v>
      </c>
      <c r="BF284" s="125">
        <v>0</v>
      </c>
      <c r="BG284" s="125">
        <v>0</v>
      </c>
      <c r="BH284" s="125">
        <v>0</v>
      </c>
      <c r="BI284" s="125">
        <v>0</v>
      </c>
      <c r="BJ284" s="125">
        <v>0</v>
      </c>
      <c r="BK284" s="125">
        <v>0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</row>
    <row r="285" spans="1:69" s="115" customFormat="1" ht="17.25" customHeight="1">
      <c r="A285" s="123" t="s">
        <v>400</v>
      </c>
      <c r="B285" s="123" t="s">
        <v>259</v>
      </c>
      <c r="C285" s="123" t="s">
        <v>137</v>
      </c>
      <c r="D285" s="124" t="s">
        <v>440</v>
      </c>
      <c r="E285" s="125">
        <v>1250.45</v>
      </c>
      <c r="F285" s="125">
        <v>1250.45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1250.45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3" t="s">
        <v>400</v>
      </c>
      <c r="Y285" s="123" t="s">
        <v>259</v>
      </c>
      <c r="Z285" s="123" t="s">
        <v>137</v>
      </c>
      <c r="AA285" s="124" t="s">
        <v>440</v>
      </c>
      <c r="AB285" s="123">
        <v>0</v>
      </c>
      <c r="AC285" s="125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5">
        <v>0</v>
      </c>
      <c r="BE285" s="125">
        <v>0</v>
      </c>
      <c r="BF285" s="125">
        <v>0</v>
      </c>
      <c r="BG285" s="125">
        <v>0</v>
      </c>
      <c r="BH285" s="125">
        <v>0</v>
      </c>
      <c r="BI285" s="125">
        <v>0</v>
      </c>
      <c r="BJ285" s="125">
        <v>0</v>
      </c>
      <c r="BK285" s="125">
        <v>0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</row>
    <row r="286" spans="1:69" s="115" customFormat="1" ht="17.25" customHeight="1">
      <c r="A286" s="123" t="s">
        <v>441</v>
      </c>
      <c r="B286" s="123"/>
      <c r="C286" s="123"/>
      <c r="D286" s="124" t="s">
        <v>442</v>
      </c>
      <c r="E286" s="125">
        <v>391.28</v>
      </c>
      <c r="F286" s="125">
        <v>238.44</v>
      </c>
      <c r="G286" s="125">
        <v>147.19999999999999</v>
      </c>
      <c r="H286" s="125">
        <v>42.75</v>
      </c>
      <c r="I286" s="125">
        <v>42.75</v>
      </c>
      <c r="J286" s="125">
        <v>0</v>
      </c>
      <c r="K286" s="125">
        <v>0</v>
      </c>
      <c r="L286" s="125">
        <v>0</v>
      </c>
      <c r="M286" s="125">
        <v>12.27</v>
      </c>
      <c r="N286" s="125">
        <v>0</v>
      </c>
      <c r="O286" s="125">
        <v>36.229999999999997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3" t="s">
        <v>441</v>
      </c>
      <c r="Y286" s="123"/>
      <c r="Z286" s="123"/>
      <c r="AA286" s="124" t="s">
        <v>442</v>
      </c>
      <c r="AB286" s="123">
        <v>152.84</v>
      </c>
      <c r="AC286" s="125">
        <f>AC287+AC289+AC292+AC294+AC296+AC298+AC300</f>
        <v>5</v>
      </c>
      <c r="AD286" s="125">
        <f t="shared" ref="AD286:BC286" si="43">AD287+AD289+AD292+AD294+AD296+AD298+AD300</f>
        <v>7</v>
      </c>
      <c r="AE286" s="125">
        <f t="shared" si="43"/>
        <v>0</v>
      </c>
      <c r="AF286" s="125">
        <f t="shared" si="43"/>
        <v>0</v>
      </c>
      <c r="AG286" s="125">
        <f t="shared" si="43"/>
        <v>0.15</v>
      </c>
      <c r="AH286" s="125">
        <f t="shared" si="43"/>
        <v>4.26</v>
      </c>
      <c r="AI286" s="125">
        <f t="shared" si="43"/>
        <v>1.0900000000000001</v>
      </c>
      <c r="AJ286" s="125">
        <f t="shared" si="43"/>
        <v>0</v>
      </c>
      <c r="AK286" s="125">
        <f t="shared" si="43"/>
        <v>0</v>
      </c>
      <c r="AL286" s="125">
        <f t="shared" si="43"/>
        <v>0</v>
      </c>
      <c r="AM286" s="125">
        <f t="shared" si="43"/>
        <v>0</v>
      </c>
      <c r="AN286" s="125">
        <f t="shared" si="43"/>
        <v>0</v>
      </c>
      <c r="AO286" s="125">
        <f t="shared" si="43"/>
        <v>0</v>
      </c>
      <c r="AP286" s="125">
        <f t="shared" si="43"/>
        <v>0</v>
      </c>
      <c r="AQ286" s="125">
        <f t="shared" si="43"/>
        <v>0</v>
      </c>
      <c r="AR286" s="125">
        <f t="shared" si="43"/>
        <v>17</v>
      </c>
      <c r="AS286" s="125">
        <f t="shared" si="43"/>
        <v>0</v>
      </c>
      <c r="AT286" s="125">
        <f t="shared" si="43"/>
        <v>0</v>
      </c>
      <c r="AU286" s="125">
        <f t="shared" si="43"/>
        <v>0</v>
      </c>
      <c r="AV286" s="125">
        <f t="shared" si="43"/>
        <v>0</v>
      </c>
      <c r="AW286" s="125">
        <f t="shared" si="43"/>
        <v>0</v>
      </c>
      <c r="AX286" s="125">
        <f t="shared" si="43"/>
        <v>16</v>
      </c>
      <c r="AY286" s="125">
        <f t="shared" si="43"/>
        <v>0</v>
      </c>
      <c r="AZ286" s="125">
        <f t="shared" si="43"/>
        <v>0</v>
      </c>
      <c r="BA286" s="125">
        <f t="shared" si="43"/>
        <v>21.88</v>
      </c>
      <c r="BB286" s="125">
        <f t="shared" si="43"/>
        <v>0</v>
      </c>
      <c r="BC286" s="125">
        <f t="shared" si="43"/>
        <v>80.459999999999994</v>
      </c>
      <c r="BD286" s="125">
        <v>0</v>
      </c>
      <c r="BE286" s="125">
        <v>0</v>
      </c>
      <c r="BF286" s="125">
        <v>0</v>
      </c>
      <c r="BG286" s="125">
        <v>0</v>
      </c>
      <c r="BH286" s="125">
        <v>0</v>
      </c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</row>
    <row r="287" spans="1:69" s="115" customFormat="1" ht="17.25" customHeight="1">
      <c r="A287" s="123"/>
      <c r="B287" s="123" t="s">
        <v>137</v>
      </c>
      <c r="C287" s="123"/>
      <c r="D287" s="124" t="s">
        <v>443</v>
      </c>
      <c r="E287" s="125">
        <v>391.28</v>
      </c>
      <c r="F287" s="125">
        <v>238.44</v>
      </c>
      <c r="G287" s="125">
        <v>147.19999999999999</v>
      </c>
      <c r="H287" s="125">
        <v>42.75</v>
      </c>
      <c r="I287" s="125">
        <v>42.75</v>
      </c>
      <c r="J287" s="125">
        <v>0</v>
      </c>
      <c r="K287" s="125">
        <v>0</v>
      </c>
      <c r="L287" s="125">
        <v>0</v>
      </c>
      <c r="M287" s="125">
        <v>12.27</v>
      </c>
      <c r="N287" s="125">
        <v>0</v>
      </c>
      <c r="O287" s="125">
        <v>36.229999999999997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3"/>
      <c r="Y287" s="123" t="s">
        <v>137</v>
      </c>
      <c r="Z287" s="123"/>
      <c r="AA287" s="124" t="s">
        <v>443</v>
      </c>
      <c r="AB287" s="123">
        <v>152.84</v>
      </c>
      <c r="AC287" s="125">
        <f>SUM(AC288)</f>
        <v>5</v>
      </c>
      <c r="AD287" s="125">
        <f t="shared" ref="AD287:BC287" si="44">SUM(AD288)</f>
        <v>7</v>
      </c>
      <c r="AE287" s="125">
        <f t="shared" si="44"/>
        <v>0</v>
      </c>
      <c r="AF287" s="125">
        <f t="shared" si="44"/>
        <v>0</v>
      </c>
      <c r="AG287" s="125">
        <f t="shared" si="44"/>
        <v>0.15</v>
      </c>
      <c r="AH287" s="125">
        <f t="shared" si="44"/>
        <v>4.26</v>
      </c>
      <c r="AI287" s="125">
        <f t="shared" si="44"/>
        <v>1.0900000000000001</v>
      </c>
      <c r="AJ287" s="125">
        <f t="shared" si="44"/>
        <v>0</v>
      </c>
      <c r="AK287" s="125">
        <f t="shared" si="44"/>
        <v>0</v>
      </c>
      <c r="AL287" s="125">
        <f t="shared" si="44"/>
        <v>0</v>
      </c>
      <c r="AM287" s="125">
        <f t="shared" si="44"/>
        <v>0</v>
      </c>
      <c r="AN287" s="125">
        <f t="shared" si="44"/>
        <v>0</v>
      </c>
      <c r="AO287" s="125">
        <f t="shared" si="44"/>
        <v>0</v>
      </c>
      <c r="AP287" s="125">
        <f t="shared" si="44"/>
        <v>0</v>
      </c>
      <c r="AQ287" s="125">
        <f t="shared" si="44"/>
        <v>0</v>
      </c>
      <c r="AR287" s="125">
        <f t="shared" si="44"/>
        <v>17</v>
      </c>
      <c r="AS287" s="125">
        <f t="shared" si="44"/>
        <v>0</v>
      </c>
      <c r="AT287" s="125">
        <f t="shared" si="44"/>
        <v>0</v>
      </c>
      <c r="AU287" s="125">
        <f t="shared" si="44"/>
        <v>0</v>
      </c>
      <c r="AV287" s="125">
        <f t="shared" si="44"/>
        <v>0</v>
      </c>
      <c r="AW287" s="125">
        <f t="shared" si="44"/>
        <v>0</v>
      </c>
      <c r="AX287" s="125">
        <f t="shared" si="44"/>
        <v>16</v>
      </c>
      <c r="AY287" s="125">
        <f t="shared" si="44"/>
        <v>0</v>
      </c>
      <c r="AZ287" s="125">
        <f t="shared" si="44"/>
        <v>0</v>
      </c>
      <c r="BA287" s="125">
        <f t="shared" si="44"/>
        <v>21.88</v>
      </c>
      <c r="BB287" s="125">
        <f t="shared" si="44"/>
        <v>0</v>
      </c>
      <c r="BC287" s="125">
        <f t="shared" si="44"/>
        <v>80.459999999999994</v>
      </c>
      <c r="BD287" s="125">
        <v>0</v>
      </c>
      <c r="BE287" s="125">
        <v>0</v>
      </c>
      <c r="BF287" s="125">
        <v>0</v>
      </c>
      <c r="BG287" s="125">
        <v>0</v>
      </c>
      <c r="BH287" s="125">
        <v>0</v>
      </c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</row>
    <row r="288" spans="1:69" s="115" customFormat="1" ht="17.25" customHeight="1">
      <c r="A288" s="123" t="s">
        <v>444</v>
      </c>
      <c r="B288" s="123" t="s">
        <v>140</v>
      </c>
      <c r="C288" s="123" t="s">
        <v>137</v>
      </c>
      <c r="D288" s="124" t="s">
        <v>141</v>
      </c>
      <c r="E288" s="125">
        <v>391.28</v>
      </c>
      <c r="F288" s="125">
        <v>238.44</v>
      </c>
      <c r="G288" s="125">
        <v>147.19999999999999</v>
      </c>
      <c r="H288" s="125">
        <v>42.75</v>
      </c>
      <c r="I288" s="125">
        <v>42.75</v>
      </c>
      <c r="J288" s="125">
        <v>0</v>
      </c>
      <c r="K288" s="125">
        <v>0</v>
      </c>
      <c r="L288" s="125">
        <v>0</v>
      </c>
      <c r="M288" s="125">
        <v>12.27</v>
      </c>
      <c r="N288" s="125">
        <v>0</v>
      </c>
      <c r="O288" s="125">
        <v>36.229999999999997</v>
      </c>
      <c r="P288" s="125">
        <v>0</v>
      </c>
      <c r="Q288" s="125">
        <v>0</v>
      </c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3" t="s">
        <v>444</v>
      </c>
      <c r="Y288" s="123" t="s">
        <v>140</v>
      </c>
      <c r="Z288" s="123" t="s">
        <v>137</v>
      </c>
      <c r="AA288" s="124" t="s">
        <v>141</v>
      </c>
      <c r="AB288" s="123">
        <v>152.84</v>
      </c>
      <c r="AC288" s="131">
        <v>5</v>
      </c>
      <c r="AD288" s="132">
        <v>7</v>
      </c>
      <c r="AE288" s="133">
        <v>0</v>
      </c>
      <c r="AF288" s="133">
        <v>0</v>
      </c>
      <c r="AG288" s="132">
        <v>0.15</v>
      </c>
      <c r="AH288" s="132">
        <v>4.26</v>
      </c>
      <c r="AI288" s="132">
        <v>1.0900000000000001</v>
      </c>
      <c r="AJ288" s="132">
        <v>0</v>
      </c>
      <c r="AK288" s="132">
        <v>0</v>
      </c>
      <c r="AL288" s="132">
        <v>0</v>
      </c>
      <c r="AM288" s="133">
        <v>0</v>
      </c>
      <c r="AN288" s="132">
        <v>0</v>
      </c>
      <c r="AO288" s="132">
        <v>0</v>
      </c>
      <c r="AP288" s="132">
        <v>0</v>
      </c>
      <c r="AQ288" s="132">
        <v>0</v>
      </c>
      <c r="AR288" s="132">
        <v>17</v>
      </c>
      <c r="AS288" s="133">
        <v>0</v>
      </c>
      <c r="AT288" s="133">
        <v>0</v>
      </c>
      <c r="AU288" s="133">
        <v>0</v>
      </c>
      <c r="AV288" s="132">
        <v>0</v>
      </c>
      <c r="AW288" s="133">
        <v>0</v>
      </c>
      <c r="AX288" s="132">
        <v>16</v>
      </c>
      <c r="AY288" s="132">
        <v>0</v>
      </c>
      <c r="AZ288" s="132">
        <v>0</v>
      </c>
      <c r="BA288" s="132">
        <v>21.88</v>
      </c>
      <c r="BB288" s="132">
        <v>0</v>
      </c>
      <c r="BC288" s="132">
        <v>80.459999999999994</v>
      </c>
      <c r="BD288" s="125">
        <v>0</v>
      </c>
      <c r="BE288" s="125">
        <v>0</v>
      </c>
      <c r="BF288" s="125">
        <v>0</v>
      </c>
      <c r="BG288" s="125">
        <v>0</v>
      </c>
      <c r="BH288" s="125">
        <v>0</v>
      </c>
      <c r="BI288" s="125">
        <v>0</v>
      </c>
      <c r="BJ288" s="125">
        <v>0</v>
      </c>
      <c r="BK288" s="125">
        <v>0</v>
      </c>
      <c r="BL288" s="125">
        <v>0</v>
      </c>
      <c r="BM288" s="125">
        <v>0</v>
      </c>
      <c r="BN288" s="125">
        <v>0</v>
      </c>
      <c r="BO288" s="125">
        <v>0</v>
      </c>
      <c r="BP288" s="125">
        <v>0</v>
      </c>
      <c r="BQ288" s="125">
        <v>0</v>
      </c>
    </row>
    <row r="289" spans="1:69" s="115" customFormat="1" ht="17.25" customHeight="1">
      <c r="A289" s="123"/>
      <c r="B289" s="123" t="s">
        <v>148</v>
      </c>
      <c r="C289" s="123"/>
      <c r="D289" s="124" t="s">
        <v>445</v>
      </c>
      <c r="E289" s="125">
        <v>0</v>
      </c>
      <c r="F289" s="125">
        <v>0</v>
      </c>
      <c r="G289" s="125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3"/>
      <c r="Y289" s="123" t="s">
        <v>148</v>
      </c>
      <c r="Z289" s="123"/>
      <c r="AA289" s="124" t="s">
        <v>445</v>
      </c>
      <c r="AB289" s="123">
        <v>0</v>
      </c>
      <c r="AC289" s="125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5">
        <v>0</v>
      </c>
      <c r="BE289" s="125">
        <v>0</v>
      </c>
      <c r="BF289" s="125">
        <v>0</v>
      </c>
      <c r="BG289" s="125">
        <v>0</v>
      </c>
      <c r="BH289" s="125">
        <v>0</v>
      </c>
      <c r="BI289" s="125">
        <v>0</v>
      </c>
      <c r="BJ289" s="125">
        <v>0</v>
      </c>
      <c r="BK289" s="125">
        <v>0</v>
      </c>
      <c r="BL289" s="125">
        <v>0</v>
      </c>
      <c r="BM289" s="125">
        <v>0</v>
      </c>
      <c r="BN289" s="125">
        <v>0</v>
      </c>
      <c r="BO289" s="125">
        <v>0</v>
      </c>
      <c r="BP289" s="125">
        <v>0</v>
      </c>
      <c r="BQ289" s="125">
        <v>0</v>
      </c>
    </row>
    <row r="290" spans="1:69" s="115" customFormat="1" ht="17.25" customHeight="1">
      <c r="A290" s="123" t="s">
        <v>444</v>
      </c>
      <c r="B290" s="123" t="s">
        <v>150</v>
      </c>
      <c r="C290" s="123" t="s">
        <v>144</v>
      </c>
      <c r="D290" s="124" t="s">
        <v>446</v>
      </c>
      <c r="E290" s="125">
        <v>0</v>
      </c>
      <c r="F290" s="125">
        <v>0</v>
      </c>
      <c r="G290" s="125">
        <v>0</v>
      </c>
      <c r="H290" s="125"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3" t="s">
        <v>444</v>
      </c>
      <c r="Y290" s="123" t="s">
        <v>150</v>
      </c>
      <c r="Z290" s="123" t="s">
        <v>144</v>
      </c>
      <c r="AA290" s="124" t="s">
        <v>446</v>
      </c>
      <c r="AB290" s="123">
        <v>0</v>
      </c>
      <c r="AC290" s="125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5">
        <v>0</v>
      </c>
      <c r="BE290" s="125">
        <v>0</v>
      </c>
      <c r="BF290" s="125">
        <v>0</v>
      </c>
      <c r="BG290" s="125">
        <v>0</v>
      </c>
      <c r="BH290" s="125">
        <v>0</v>
      </c>
      <c r="BI290" s="125">
        <v>0</v>
      </c>
      <c r="BJ290" s="125">
        <v>0</v>
      </c>
      <c r="BK290" s="125">
        <v>0</v>
      </c>
      <c r="BL290" s="125">
        <v>0</v>
      </c>
      <c r="BM290" s="125">
        <v>0</v>
      </c>
      <c r="BN290" s="125">
        <v>0</v>
      </c>
      <c r="BO290" s="125">
        <v>0</v>
      </c>
      <c r="BP290" s="125">
        <v>0</v>
      </c>
      <c r="BQ290" s="125">
        <v>0</v>
      </c>
    </row>
    <row r="291" spans="1:69" s="115" customFormat="1" ht="17.25" customHeight="1">
      <c r="A291" s="123" t="s">
        <v>444</v>
      </c>
      <c r="B291" s="123" t="s">
        <v>150</v>
      </c>
      <c r="C291" s="123" t="s">
        <v>153</v>
      </c>
      <c r="D291" s="124" t="s">
        <v>447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3" t="s">
        <v>444</v>
      </c>
      <c r="Y291" s="123" t="s">
        <v>150</v>
      </c>
      <c r="Z291" s="123" t="s">
        <v>153</v>
      </c>
      <c r="AA291" s="124" t="s">
        <v>447</v>
      </c>
      <c r="AB291" s="123">
        <v>0</v>
      </c>
      <c r="AC291" s="125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5">
        <v>0</v>
      </c>
      <c r="BE291" s="125">
        <v>0</v>
      </c>
      <c r="BF291" s="125">
        <v>0</v>
      </c>
      <c r="BG291" s="125">
        <v>0</v>
      </c>
      <c r="BH291" s="125">
        <v>0</v>
      </c>
      <c r="BI291" s="125">
        <v>0</v>
      </c>
      <c r="BJ291" s="125">
        <v>0</v>
      </c>
      <c r="BK291" s="125">
        <v>0</v>
      </c>
      <c r="BL291" s="125">
        <v>0</v>
      </c>
      <c r="BM291" s="125">
        <v>0</v>
      </c>
      <c r="BN291" s="125">
        <v>0</v>
      </c>
      <c r="BO291" s="125">
        <v>0</v>
      </c>
      <c r="BP291" s="125">
        <v>0</v>
      </c>
      <c r="BQ291" s="125">
        <v>0</v>
      </c>
    </row>
    <row r="292" spans="1:69" s="115" customFormat="1" ht="17.25" customHeight="1">
      <c r="A292" s="123"/>
      <c r="B292" s="123" t="s">
        <v>155</v>
      </c>
      <c r="C292" s="123"/>
      <c r="D292" s="124" t="s">
        <v>448</v>
      </c>
      <c r="E292" s="125">
        <v>0</v>
      </c>
      <c r="F292" s="125">
        <v>0</v>
      </c>
      <c r="G292" s="125">
        <v>0</v>
      </c>
      <c r="H292" s="125"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>
        <v>0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3"/>
      <c r="Y292" s="123" t="s">
        <v>155</v>
      </c>
      <c r="Z292" s="123"/>
      <c r="AA292" s="124" t="s">
        <v>448</v>
      </c>
      <c r="AB292" s="123">
        <v>0</v>
      </c>
      <c r="AC292" s="125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5">
        <v>0</v>
      </c>
      <c r="BE292" s="125">
        <v>0</v>
      </c>
      <c r="BF292" s="125">
        <v>0</v>
      </c>
      <c r="BG292" s="125">
        <v>0</v>
      </c>
      <c r="BH292" s="125">
        <v>0</v>
      </c>
      <c r="BI292" s="125">
        <v>0</v>
      </c>
      <c r="BJ292" s="125">
        <v>0</v>
      </c>
      <c r="BK292" s="125">
        <v>0</v>
      </c>
      <c r="BL292" s="125">
        <v>0</v>
      </c>
      <c r="BM292" s="125">
        <v>0</v>
      </c>
      <c r="BN292" s="125">
        <v>0</v>
      </c>
      <c r="BO292" s="125">
        <v>0</v>
      </c>
      <c r="BP292" s="125">
        <v>0</v>
      </c>
      <c r="BQ292" s="125">
        <v>0</v>
      </c>
    </row>
    <row r="293" spans="1:69" s="115" customFormat="1" ht="17.25" customHeight="1">
      <c r="A293" s="123" t="s">
        <v>444</v>
      </c>
      <c r="B293" s="123" t="s">
        <v>157</v>
      </c>
      <c r="C293" s="123" t="s">
        <v>144</v>
      </c>
      <c r="D293" s="124" t="s">
        <v>449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3" t="s">
        <v>444</v>
      </c>
      <c r="Y293" s="123" t="s">
        <v>157</v>
      </c>
      <c r="Z293" s="123" t="s">
        <v>144</v>
      </c>
      <c r="AA293" s="124" t="s">
        <v>449</v>
      </c>
      <c r="AB293" s="123">
        <v>0</v>
      </c>
      <c r="AC293" s="125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5">
        <v>0</v>
      </c>
      <c r="BE293" s="125">
        <v>0</v>
      </c>
      <c r="BF293" s="125">
        <v>0</v>
      </c>
      <c r="BG293" s="125">
        <v>0</v>
      </c>
      <c r="BH293" s="125">
        <v>0</v>
      </c>
      <c r="BI293" s="125">
        <v>0</v>
      </c>
      <c r="BJ293" s="125">
        <v>0</v>
      </c>
      <c r="BK293" s="125">
        <v>0</v>
      </c>
      <c r="BL293" s="125">
        <v>0</v>
      </c>
      <c r="BM293" s="125">
        <v>0</v>
      </c>
      <c r="BN293" s="125">
        <v>0</v>
      </c>
      <c r="BO293" s="125">
        <v>0</v>
      </c>
      <c r="BP293" s="125">
        <v>0</v>
      </c>
      <c r="BQ293" s="125">
        <v>0</v>
      </c>
    </row>
    <row r="294" spans="1:69" s="115" customFormat="1" ht="17.25" customHeight="1">
      <c r="A294" s="123"/>
      <c r="B294" s="123" t="s">
        <v>159</v>
      </c>
      <c r="C294" s="123"/>
      <c r="D294" s="124" t="s">
        <v>450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3"/>
      <c r="Y294" s="123" t="s">
        <v>159</v>
      </c>
      <c r="Z294" s="123"/>
      <c r="AA294" s="124" t="s">
        <v>450</v>
      </c>
      <c r="AB294" s="123">
        <v>0</v>
      </c>
      <c r="AC294" s="125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5">
        <v>0</v>
      </c>
      <c r="BE294" s="125">
        <v>0</v>
      </c>
      <c r="BF294" s="125">
        <v>0</v>
      </c>
      <c r="BG294" s="125">
        <v>0</v>
      </c>
      <c r="BH294" s="125">
        <v>0</v>
      </c>
      <c r="BI294" s="125">
        <v>0</v>
      </c>
      <c r="BJ294" s="125">
        <v>0</v>
      </c>
      <c r="BK294" s="125">
        <v>0</v>
      </c>
      <c r="BL294" s="125">
        <v>0</v>
      </c>
      <c r="BM294" s="125">
        <v>0</v>
      </c>
      <c r="BN294" s="125">
        <v>0</v>
      </c>
      <c r="BO294" s="125">
        <v>0</v>
      </c>
      <c r="BP294" s="125">
        <v>0</v>
      </c>
      <c r="BQ294" s="125">
        <v>0</v>
      </c>
    </row>
    <row r="295" spans="1:69" s="115" customFormat="1" ht="17.25" customHeight="1">
      <c r="A295" s="123" t="s">
        <v>444</v>
      </c>
      <c r="B295" s="123" t="s">
        <v>161</v>
      </c>
      <c r="C295" s="123" t="s">
        <v>163</v>
      </c>
      <c r="D295" s="124" t="s">
        <v>451</v>
      </c>
      <c r="E295" s="125">
        <v>0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3" t="s">
        <v>444</v>
      </c>
      <c r="Y295" s="123" t="s">
        <v>161</v>
      </c>
      <c r="Z295" s="123" t="s">
        <v>163</v>
      </c>
      <c r="AA295" s="124" t="s">
        <v>451</v>
      </c>
      <c r="AB295" s="123">
        <v>0</v>
      </c>
      <c r="AC295" s="125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5">
        <v>0</v>
      </c>
      <c r="BE295" s="125">
        <v>0</v>
      </c>
      <c r="BF295" s="125">
        <v>0</v>
      </c>
      <c r="BG295" s="125">
        <v>0</v>
      </c>
      <c r="BH295" s="125">
        <v>0</v>
      </c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</row>
    <row r="296" spans="1:69" s="115" customFormat="1" ht="17.25" customHeight="1">
      <c r="A296" s="123"/>
      <c r="B296" s="123" t="s">
        <v>166</v>
      </c>
      <c r="C296" s="123"/>
      <c r="D296" s="124" t="s">
        <v>452</v>
      </c>
      <c r="E296" s="125">
        <v>0</v>
      </c>
      <c r="F296" s="125">
        <v>0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3"/>
      <c r="Y296" s="123" t="s">
        <v>166</v>
      </c>
      <c r="Z296" s="123"/>
      <c r="AA296" s="124" t="s">
        <v>452</v>
      </c>
      <c r="AB296" s="123">
        <v>0</v>
      </c>
      <c r="AC296" s="125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5">
        <v>0</v>
      </c>
      <c r="BE296" s="125">
        <v>0</v>
      </c>
      <c r="BF296" s="125">
        <v>0</v>
      </c>
      <c r="BG296" s="125">
        <v>0</v>
      </c>
      <c r="BH296" s="125">
        <v>0</v>
      </c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</row>
    <row r="297" spans="1:69" s="115" customFormat="1" ht="17.25" customHeight="1">
      <c r="A297" s="123" t="s">
        <v>444</v>
      </c>
      <c r="B297" s="123" t="s">
        <v>168</v>
      </c>
      <c r="C297" s="123" t="s">
        <v>144</v>
      </c>
      <c r="D297" s="124" t="s">
        <v>453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0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3" t="s">
        <v>444</v>
      </c>
      <c r="Y297" s="123" t="s">
        <v>168</v>
      </c>
      <c r="Z297" s="123" t="s">
        <v>144</v>
      </c>
      <c r="AA297" s="124" t="s">
        <v>453</v>
      </c>
      <c r="AB297" s="123">
        <v>0</v>
      </c>
      <c r="AC297" s="125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5">
        <v>0</v>
      </c>
      <c r="BE297" s="125">
        <v>0</v>
      </c>
      <c r="BF297" s="125">
        <v>0</v>
      </c>
      <c r="BG297" s="125">
        <v>0</v>
      </c>
      <c r="BH297" s="125">
        <v>0</v>
      </c>
      <c r="BI297" s="125">
        <v>0</v>
      </c>
      <c r="BJ297" s="125">
        <v>0</v>
      </c>
      <c r="BK297" s="125">
        <v>0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</row>
    <row r="298" spans="1:69" s="115" customFormat="1" ht="17.25" customHeight="1">
      <c r="A298" s="123"/>
      <c r="B298" s="123" t="s">
        <v>178</v>
      </c>
      <c r="C298" s="123"/>
      <c r="D298" s="124" t="s">
        <v>454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5">
        <v>0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3"/>
      <c r="Y298" s="123" t="s">
        <v>178</v>
      </c>
      <c r="Z298" s="123"/>
      <c r="AA298" s="124" t="s">
        <v>454</v>
      </c>
      <c r="AB298" s="123">
        <v>0</v>
      </c>
      <c r="AC298" s="125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5">
        <v>0</v>
      </c>
      <c r="BE298" s="125">
        <v>0</v>
      </c>
      <c r="BF298" s="125">
        <v>0</v>
      </c>
      <c r="BG298" s="125">
        <v>0</v>
      </c>
      <c r="BH298" s="125">
        <v>0</v>
      </c>
      <c r="BI298" s="125">
        <v>0</v>
      </c>
      <c r="BJ298" s="125">
        <v>0</v>
      </c>
      <c r="BK298" s="125">
        <v>0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</row>
    <row r="299" spans="1:69" s="115" customFormat="1" ht="17.25" customHeight="1">
      <c r="A299" s="123" t="s">
        <v>444</v>
      </c>
      <c r="B299" s="123" t="s">
        <v>180</v>
      </c>
      <c r="C299" s="123" t="s">
        <v>153</v>
      </c>
      <c r="D299" s="124" t="s">
        <v>455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3" t="s">
        <v>444</v>
      </c>
      <c r="Y299" s="123" t="s">
        <v>180</v>
      </c>
      <c r="Z299" s="123" t="s">
        <v>153</v>
      </c>
      <c r="AA299" s="124" t="s">
        <v>455</v>
      </c>
      <c r="AB299" s="123">
        <v>0</v>
      </c>
      <c r="AC299" s="125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5">
        <v>0</v>
      </c>
      <c r="BE299" s="125">
        <v>0</v>
      </c>
      <c r="BF299" s="125">
        <v>0</v>
      </c>
      <c r="BG299" s="125">
        <v>0</v>
      </c>
      <c r="BH299" s="125">
        <v>0</v>
      </c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</row>
    <row r="300" spans="1:69" s="115" customFormat="1" ht="17.25" customHeight="1">
      <c r="A300" s="123"/>
      <c r="B300" s="123" t="s">
        <v>153</v>
      </c>
      <c r="C300" s="123"/>
      <c r="D300" s="124" t="s">
        <v>456</v>
      </c>
      <c r="E300" s="125">
        <v>0</v>
      </c>
      <c r="F300" s="125">
        <v>0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3"/>
      <c r="Y300" s="123" t="s">
        <v>153</v>
      </c>
      <c r="Z300" s="123"/>
      <c r="AA300" s="124" t="s">
        <v>456</v>
      </c>
      <c r="AB300" s="123">
        <v>0</v>
      </c>
      <c r="AC300" s="125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5">
        <v>0</v>
      </c>
      <c r="BE300" s="125">
        <v>0</v>
      </c>
      <c r="BF300" s="125">
        <v>0</v>
      </c>
      <c r="BG300" s="125">
        <v>0</v>
      </c>
      <c r="BH300" s="125">
        <v>0</v>
      </c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</row>
    <row r="301" spans="1:69" s="115" customFormat="1" ht="17.25" customHeight="1">
      <c r="A301" s="123" t="s">
        <v>444</v>
      </c>
      <c r="B301" s="123" t="s">
        <v>259</v>
      </c>
      <c r="C301" s="123" t="s">
        <v>137</v>
      </c>
      <c r="D301" s="124" t="s">
        <v>457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3" t="s">
        <v>444</v>
      </c>
      <c r="Y301" s="123" t="s">
        <v>259</v>
      </c>
      <c r="Z301" s="123" t="s">
        <v>137</v>
      </c>
      <c r="AA301" s="124" t="s">
        <v>457</v>
      </c>
      <c r="AB301" s="123">
        <v>0</v>
      </c>
      <c r="AC301" s="125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5">
        <v>0</v>
      </c>
      <c r="BE301" s="125">
        <v>0</v>
      </c>
      <c r="BF301" s="125">
        <v>0</v>
      </c>
      <c r="BG301" s="125">
        <v>0</v>
      </c>
      <c r="BH301" s="125">
        <v>0</v>
      </c>
      <c r="BI301" s="125">
        <v>0</v>
      </c>
      <c r="BJ301" s="125">
        <v>0</v>
      </c>
      <c r="BK301" s="125">
        <v>0</v>
      </c>
      <c r="BL301" s="125">
        <v>0</v>
      </c>
      <c r="BM301" s="125">
        <v>0</v>
      </c>
      <c r="BN301" s="125">
        <v>0</v>
      </c>
      <c r="BO301" s="125">
        <v>0</v>
      </c>
      <c r="BP301" s="125">
        <v>0</v>
      </c>
      <c r="BQ301" s="125">
        <v>0</v>
      </c>
    </row>
    <row r="302" spans="1:69" s="115" customFormat="1" ht="17.25" customHeight="1">
      <c r="A302" s="123" t="s">
        <v>458</v>
      </c>
      <c r="B302" s="123"/>
      <c r="C302" s="123"/>
      <c r="D302" s="124" t="s">
        <v>459</v>
      </c>
      <c r="E302" s="125">
        <v>2490.3000000000002</v>
      </c>
      <c r="F302" s="125">
        <v>2060.34</v>
      </c>
      <c r="G302" s="125">
        <v>1084.3399999999999</v>
      </c>
      <c r="H302" s="125">
        <v>431.7</v>
      </c>
      <c r="I302" s="125">
        <v>425.03</v>
      </c>
      <c r="J302" s="125">
        <v>6.67</v>
      </c>
      <c r="K302" s="125">
        <v>0</v>
      </c>
      <c r="L302" s="125">
        <v>0</v>
      </c>
      <c r="M302" s="125">
        <v>90.36</v>
      </c>
      <c r="N302" s="125">
        <v>0</v>
      </c>
      <c r="O302" s="125">
        <v>211.05</v>
      </c>
      <c r="P302" s="125">
        <v>0</v>
      </c>
      <c r="Q302" s="125">
        <v>0</v>
      </c>
      <c r="R302" s="125">
        <v>2.89</v>
      </c>
      <c r="S302" s="125">
        <v>0</v>
      </c>
      <c r="T302" s="125">
        <v>0</v>
      </c>
      <c r="U302" s="125">
        <v>0</v>
      </c>
      <c r="V302" s="125">
        <v>0</v>
      </c>
      <c r="W302" s="125">
        <v>240</v>
      </c>
      <c r="X302" s="123" t="s">
        <v>458</v>
      </c>
      <c r="Y302" s="123"/>
      <c r="Z302" s="123"/>
      <c r="AA302" s="124" t="s">
        <v>459</v>
      </c>
      <c r="AB302" s="123">
        <v>427.02</v>
      </c>
      <c r="AC302" s="125">
        <f>AC303+AC309+AC311+AC314+AC316+AC318+AC320</f>
        <v>53.2</v>
      </c>
      <c r="AD302" s="125">
        <f t="shared" ref="AD302:BC302" si="45">AD303+AD309+AD311+AD314+AD316+AD318+AD320</f>
        <v>5.0999999999999996</v>
      </c>
      <c r="AE302" s="125">
        <f t="shared" si="45"/>
        <v>0</v>
      </c>
      <c r="AF302" s="125">
        <f t="shared" si="45"/>
        <v>0</v>
      </c>
      <c r="AG302" s="125">
        <f t="shared" si="45"/>
        <v>12.46</v>
      </c>
      <c r="AH302" s="125">
        <f t="shared" si="45"/>
        <v>18.100000000000001</v>
      </c>
      <c r="AI302" s="125">
        <f t="shared" si="45"/>
        <v>4.58</v>
      </c>
      <c r="AJ302" s="125">
        <f t="shared" si="45"/>
        <v>0</v>
      </c>
      <c r="AK302" s="125">
        <f t="shared" si="45"/>
        <v>0.24</v>
      </c>
      <c r="AL302" s="125">
        <f t="shared" si="45"/>
        <v>17.8</v>
      </c>
      <c r="AM302" s="125">
        <f t="shared" si="45"/>
        <v>0</v>
      </c>
      <c r="AN302" s="125">
        <f t="shared" si="45"/>
        <v>19.16</v>
      </c>
      <c r="AO302" s="125">
        <f t="shared" si="45"/>
        <v>0.8</v>
      </c>
      <c r="AP302" s="125">
        <f t="shared" si="45"/>
        <v>2.6</v>
      </c>
      <c r="AQ302" s="125">
        <f t="shared" si="45"/>
        <v>2.7</v>
      </c>
      <c r="AR302" s="125">
        <f t="shared" si="45"/>
        <v>12.5</v>
      </c>
      <c r="AS302" s="125">
        <f t="shared" si="45"/>
        <v>0</v>
      </c>
      <c r="AT302" s="125">
        <f t="shared" si="45"/>
        <v>0</v>
      </c>
      <c r="AU302" s="125">
        <f t="shared" si="45"/>
        <v>0</v>
      </c>
      <c r="AV302" s="125">
        <f t="shared" si="45"/>
        <v>3.28</v>
      </c>
      <c r="AW302" s="125">
        <f t="shared" si="45"/>
        <v>0.4</v>
      </c>
      <c r="AX302" s="125">
        <f t="shared" si="45"/>
        <v>92.5</v>
      </c>
      <c r="AY302" s="125">
        <f t="shared" si="45"/>
        <v>0</v>
      </c>
      <c r="AZ302" s="125">
        <f t="shared" si="45"/>
        <v>10</v>
      </c>
      <c r="BA302" s="125">
        <f t="shared" si="45"/>
        <v>58.86</v>
      </c>
      <c r="BB302" s="125">
        <f t="shared" si="45"/>
        <v>0</v>
      </c>
      <c r="BC302" s="125">
        <f t="shared" si="45"/>
        <v>112.74</v>
      </c>
      <c r="BD302" s="125">
        <v>2.95</v>
      </c>
      <c r="BE302" s="125">
        <v>0</v>
      </c>
      <c r="BF302" s="125">
        <v>0</v>
      </c>
      <c r="BG302" s="125">
        <v>0</v>
      </c>
      <c r="BH302" s="125">
        <v>0</v>
      </c>
      <c r="BI302" s="125">
        <v>0</v>
      </c>
      <c r="BJ302" s="125">
        <v>2.95</v>
      </c>
      <c r="BK302" s="125">
        <v>0</v>
      </c>
      <c r="BL302" s="125">
        <v>0</v>
      </c>
      <c r="BM302" s="125">
        <v>0</v>
      </c>
      <c r="BN302" s="125">
        <v>0</v>
      </c>
      <c r="BO302" s="125">
        <v>0</v>
      </c>
      <c r="BP302" s="125">
        <v>0</v>
      </c>
      <c r="BQ302" s="125">
        <v>0</v>
      </c>
    </row>
    <row r="303" spans="1:69" s="115" customFormat="1" ht="17.25" customHeight="1">
      <c r="A303" s="123"/>
      <c r="B303" s="123" t="s">
        <v>137</v>
      </c>
      <c r="C303" s="123"/>
      <c r="D303" s="124" t="s">
        <v>460</v>
      </c>
      <c r="E303" s="125">
        <v>1410.2</v>
      </c>
      <c r="F303" s="125">
        <v>1309.97</v>
      </c>
      <c r="G303" s="125">
        <v>640.01</v>
      </c>
      <c r="H303" s="125">
        <v>363.07</v>
      </c>
      <c r="I303" s="125">
        <v>356.4</v>
      </c>
      <c r="J303" s="125">
        <v>6.67</v>
      </c>
      <c r="K303" s="125">
        <v>0</v>
      </c>
      <c r="L303" s="125">
        <v>0</v>
      </c>
      <c r="M303" s="125">
        <v>53.33</v>
      </c>
      <c r="N303" s="125">
        <v>0</v>
      </c>
      <c r="O303" s="125">
        <v>53.55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200</v>
      </c>
      <c r="X303" s="123"/>
      <c r="Y303" s="123" t="s">
        <v>137</v>
      </c>
      <c r="Z303" s="123"/>
      <c r="AA303" s="124" t="s">
        <v>460</v>
      </c>
      <c r="AB303" s="123">
        <v>98.82</v>
      </c>
      <c r="AC303" s="125">
        <f>SUM(AC304:AC308)</f>
        <v>16.2</v>
      </c>
      <c r="AD303" s="125">
        <f t="shared" ref="AD303:BC303" si="46">SUM(AD304:AD308)</f>
        <v>0</v>
      </c>
      <c r="AE303" s="125">
        <f t="shared" si="46"/>
        <v>0</v>
      </c>
      <c r="AF303" s="125">
        <f t="shared" si="46"/>
        <v>0</v>
      </c>
      <c r="AG303" s="125">
        <f t="shared" si="46"/>
        <v>1.1599999999999999</v>
      </c>
      <c r="AH303" s="125">
        <f t="shared" si="46"/>
        <v>1.7</v>
      </c>
      <c r="AI303" s="125">
        <f t="shared" si="46"/>
        <v>0.57999999999999996</v>
      </c>
      <c r="AJ303" s="125">
        <f t="shared" si="46"/>
        <v>0</v>
      </c>
      <c r="AK303" s="125">
        <f t="shared" si="46"/>
        <v>0.24</v>
      </c>
      <c r="AL303" s="125">
        <f t="shared" si="46"/>
        <v>9.5</v>
      </c>
      <c r="AM303" s="125">
        <f t="shared" si="46"/>
        <v>0</v>
      </c>
      <c r="AN303" s="125">
        <f t="shared" si="46"/>
        <v>1.46</v>
      </c>
      <c r="AO303" s="125">
        <f t="shared" si="46"/>
        <v>0</v>
      </c>
      <c r="AP303" s="125">
        <f t="shared" si="46"/>
        <v>1</v>
      </c>
      <c r="AQ303" s="125">
        <f t="shared" si="46"/>
        <v>0</v>
      </c>
      <c r="AR303" s="125">
        <f t="shared" si="46"/>
        <v>8.9</v>
      </c>
      <c r="AS303" s="125">
        <f t="shared" si="46"/>
        <v>0</v>
      </c>
      <c r="AT303" s="125">
        <f t="shared" si="46"/>
        <v>0</v>
      </c>
      <c r="AU303" s="125">
        <f t="shared" si="46"/>
        <v>0</v>
      </c>
      <c r="AV303" s="125">
        <f t="shared" si="46"/>
        <v>0.48</v>
      </c>
      <c r="AW303" s="125">
        <f t="shared" si="46"/>
        <v>0</v>
      </c>
      <c r="AX303" s="125">
        <f t="shared" si="46"/>
        <v>26.46</v>
      </c>
      <c r="AY303" s="125">
        <f t="shared" si="46"/>
        <v>0</v>
      </c>
      <c r="AZ303" s="125">
        <f t="shared" si="46"/>
        <v>2</v>
      </c>
      <c r="BA303" s="125">
        <f t="shared" si="46"/>
        <v>19.14</v>
      </c>
      <c r="BB303" s="125">
        <f t="shared" si="46"/>
        <v>0</v>
      </c>
      <c r="BC303" s="125">
        <f t="shared" si="46"/>
        <v>10</v>
      </c>
      <c r="BD303" s="125">
        <v>1.42</v>
      </c>
      <c r="BE303" s="125">
        <v>0</v>
      </c>
      <c r="BF303" s="125">
        <v>0</v>
      </c>
      <c r="BG303" s="125">
        <v>0</v>
      </c>
      <c r="BH303" s="125">
        <v>0</v>
      </c>
      <c r="BI303" s="125">
        <v>0</v>
      </c>
      <c r="BJ303" s="125">
        <v>1.42</v>
      </c>
      <c r="BK303" s="125">
        <v>0</v>
      </c>
      <c r="BL303" s="125">
        <v>0</v>
      </c>
      <c r="BM303" s="125">
        <v>0</v>
      </c>
      <c r="BN303" s="125">
        <v>0</v>
      </c>
      <c r="BO303" s="125">
        <v>0</v>
      </c>
      <c r="BP303" s="125">
        <v>0</v>
      </c>
      <c r="BQ303" s="125">
        <v>0</v>
      </c>
    </row>
    <row r="304" spans="1:69" s="115" customFormat="1" ht="17.25" customHeight="1">
      <c r="A304" s="123" t="s">
        <v>461</v>
      </c>
      <c r="B304" s="123" t="s">
        <v>140</v>
      </c>
      <c r="C304" s="123" t="s">
        <v>137</v>
      </c>
      <c r="D304" s="124" t="s">
        <v>141</v>
      </c>
      <c r="E304" s="125">
        <v>358.18</v>
      </c>
      <c r="F304" s="125">
        <v>278.33999999999997</v>
      </c>
      <c r="G304" s="125">
        <v>179.26</v>
      </c>
      <c r="H304" s="125">
        <v>68.400000000000006</v>
      </c>
      <c r="I304" s="125">
        <v>68.400000000000006</v>
      </c>
      <c r="J304" s="125">
        <v>0</v>
      </c>
      <c r="K304" s="125">
        <v>0</v>
      </c>
      <c r="L304" s="125">
        <v>0</v>
      </c>
      <c r="M304" s="125">
        <v>14.94</v>
      </c>
      <c r="N304" s="125">
        <v>0</v>
      </c>
      <c r="O304" s="125">
        <v>15.75</v>
      </c>
      <c r="P304" s="125">
        <v>0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3" t="s">
        <v>461</v>
      </c>
      <c r="Y304" s="123" t="s">
        <v>140</v>
      </c>
      <c r="Z304" s="123" t="s">
        <v>137</v>
      </c>
      <c r="AA304" s="124" t="s">
        <v>141</v>
      </c>
      <c r="AB304" s="123">
        <v>78.42</v>
      </c>
      <c r="AC304" s="131">
        <v>12.5</v>
      </c>
      <c r="AD304" s="132">
        <v>0</v>
      </c>
      <c r="AE304" s="133">
        <v>0</v>
      </c>
      <c r="AF304" s="133">
        <v>0</v>
      </c>
      <c r="AG304" s="132">
        <v>0.98</v>
      </c>
      <c r="AH304" s="132">
        <v>0.7</v>
      </c>
      <c r="AI304" s="132">
        <v>0.5</v>
      </c>
      <c r="AJ304" s="132">
        <v>0</v>
      </c>
      <c r="AK304" s="132">
        <v>0</v>
      </c>
      <c r="AL304" s="132">
        <v>4.5</v>
      </c>
      <c r="AM304" s="133">
        <v>0</v>
      </c>
      <c r="AN304" s="132">
        <v>1</v>
      </c>
      <c r="AO304" s="132">
        <v>0</v>
      </c>
      <c r="AP304" s="132">
        <v>1</v>
      </c>
      <c r="AQ304" s="132">
        <v>0</v>
      </c>
      <c r="AR304" s="132">
        <v>5</v>
      </c>
      <c r="AS304" s="133">
        <v>0</v>
      </c>
      <c r="AT304" s="133">
        <v>0</v>
      </c>
      <c r="AU304" s="133">
        <v>0</v>
      </c>
      <c r="AV304" s="132">
        <v>0</v>
      </c>
      <c r="AW304" s="133">
        <v>0</v>
      </c>
      <c r="AX304" s="132">
        <v>23.1</v>
      </c>
      <c r="AY304" s="132">
        <v>0</v>
      </c>
      <c r="AZ304" s="132">
        <v>0</v>
      </c>
      <c r="BA304" s="132">
        <v>19.14</v>
      </c>
      <c r="BB304" s="132">
        <v>0</v>
      </c>
      <c r="BC304" s="132">
        <v>10</v>
      </c>
      <c r="BD304" s="125">
        <v>1.42</v>
      </c>
      <c r="BE304" s="125">
        <v>0</v>
      </c>
      <c r="BF304" s="125">
        <v>0</v>
      </c>
      <c r="BG304" s="125">
        <v>0</v>
      </c>
      <c r="BH304" s="125">
        <v>0</v>
      </c>
      <c r="BI304" s="125">
        <v>0</v>
      </c>
      <c r="BJ304" s="125">
        <v>1.42</v>
      </c>
      <c r="BK304" s="125">
        <v>0</v>
      </c>
      <c r="BL304" s="125">
        <v>0</v>
      </c>
      <c r="BM304" s="125">
        <v>0</v>
      </c>
      <c r="BN304" s="125">
        <v>0</v>
      </c>
      <c r="BO304" s="125">
        <v>0</v>
      </c>
      <c r="BP304" s="125">
        <v>0</v>
      </c>
      <c r="BQ304" s="125">
        <v>0</v>
      </c>
    </row>
    <row r="305" spans="1:69" s="115" customFormat="1" ht="17.25" customHeight="1">
      <c r="A305" s="123" t="s">
        <v>461</v>
      </c>
      <c r="B305" s="123" t="s">
        <v>140</v>
      </c>
      <c r="C305" s="123" t="s">
        <v>155</v>
      </c>
      <c r="D305" s="124" t="s">
        <v>462</v>
      </c>
      <c r="E305" s="125">
        <v>884.88</v>
      </c>
      <c r="F305" s="125">
        <v>884.88</v>
      </c>
      <c r="G305" s="125">
        <v>368.43</v>
      </c>
      <c r="H305" s="125">
        <v>285.75</v>
      </c>
      <c r="I305" s="125">
        <v>285.75</v>
      </c>
      <c r="J305" s="125">
        <v>0</v>
      </c>
      <c r="K305" s="125">
        <v>0</v>
      </c>
      <c r="L305" s="125">
        <v>0</v>
      </c>
      <c r="M305" s="125">
        <v>30.7</v>
      </c>
      <c r="N305" s="125">
        <v>0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200</v>
      </c>
      <c r="X305" s="123" t="s">
        <v>461</v>
      </c>
      <c r="Y305" s="123" t="s">
        <v>140</v>
      </c>
      <c r="Z305" s="123" t="s">
        <v>155</v>
      </c>
      <c r="AA305" s="124" t="s">
        <v>462</v>
      </c>
      <c r="AB305" s="123">
        <v>0</v>
      </c>
      <c r="AC305" s="125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5">
        <v>0</v>
      </c>
      <c r="BE305" s="125">
        <v>0</v>
      </c>
      <c r="BF305" s="125">
        <v>0</v>
      </c>
      <c r="BG305" s="125">
        <v>0</v>
      </c>
      <c r="BH305" s="125">
        <v>0</v>
      </c>
      <c r="BI305" s="125">
        <v>0</v>
      </c>
      <c r="BJ305" s="125">
        <v>0</v>
      </c>
      <c r="BK305" s="125">
        <v>0</v>
      </c>
      <c r="BL305" s="125">
        <v>0</v>
      </c>
      <c r="BM305" s="125">
        <v>0</v>
      </c>
      <c r="BN305" s="125">
        <v>0</v>
      </c>
      <c r="BO305" s="125">
        <v>0</v>
      </c>
      <c r="BP305" s="125">
        <v>0</v>
      </c>
      <c r="BQ305" s="125">
        <v>0</v>
      </c>
    </row>
    <row r="306" spans="1:69" s="115" customFormat="1" ht="17.25" customHeight="1">
      <c r="A306" s="123" t="s">
        <v>461</v>
      </c>
      <c r="B306" s="123" t="s">
        <v>140</v>
      </c>
      <c r="C306" s="123" t="s">
        <v>166</v>
      </c>
      <c r="D306" s="124" t="s">
        <v>463</v>
      </c>
      <c r="E306" s="125">
        <v>0</v>
      </c>
      <c r="F306" s="125">
        <v>0</v>
      </c>
      <c r="G306" s="125">
        <v>0</v>
      </c>
      <c r="H306" s="125"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3" t="s">
        <v>461</v>
      </c>
      <c r="Y306" s="123" t="s">
        <v>140</v>
      </c>
      <c r="Z306" s="123" t="s">
        <v>166</v>
      </c>
      <c r="AA306" s="124" t="s">
        <v>463</v>
      </c>
      <c r="AB306" s="123">
        <v>0</v>
      </c>
      <c r="AC306" s="125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5">
        <v>0</v>
      </c>
      <c r="BE306" s="125">
        <v>0</v>
      </c>
      <c r="BF306" s="125">
        <v>0</v>
      </c>
      <c r="BG306" s="125">
        <v>0</v>
      </c>
      <c r="BH306" s="125">
        <v>0</v>
      </c>
      <c r="BI306" s="125">
        <v>0</v>
      </c>
      <c r="BJ306" s="125">
        <v>0</v>
      </c>
      <c r="BK306" s="125">
        <v>0</v>
      </c>
      <c r="BL306" s="125">
        <v>0</v>
      </c>
      <c r="BM306" s="125">
        <v>0</v>
      </c>
      <c r="BN306" s="125">
        <v>0</v>
      </c>
      <c r="BO306" s="125">
        <v>0</v>
      </c>
      <c r="BP306" s="125">
        <v>0</v>
      </c>
      <c r="BQ306" s="125">
        <v>0</v>
      </c>
    </row>
    <row r="307" spans="1:69" s="115" customFormat="1" ht="17.25" customHeight="1">
      <c r="A307" s="123" t="s">
        <v>461</v>
      </c>
      <c r="B307" s="123" t="s">
        <v>140</v>
      </c>
      <c r="C307" s="123" t="s">
        <v>163</v>
      </c>
      <c r="D307" s="124" t="s">
        <v>464</v>
      </c>
      <c r="E307" s="125">
        <v>42.52</v>
      </c>
      <c r="F307" s="125">
        <v>36.92</v>
      </c>
      <c r="G307" s="125">
        <v>23.9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1.99</v>
      </c>
      <c r="N307" s="125">
        <v>0</v>
      </c>
      <c r="O307" s="125">
        <v>11.03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3" t="s">
        <v>461</v>
      </c>
      <c r="Y307" s="123" t="s">
        <v>140</v>
      </c>
      <c r="Z307" s="123" t="s">
        <v>163</v>
      </c>
      <c r="AA307" s="124" t="s">
        <v>464</v>
      </c>
      <c r="AB307" s="123">
        <v>5.6</v>
      </c>
      <c r="AC307" s="131">
        <v>1</v>
      </c>
      <c r="AD307" s="132">
        <v>0</v>
      </c>
      <c r="AE307" s="133">
        <v>0</v>
      </c>
      <c r="AF307" s="133">
        <v>0</v>
      </c>
      <c r="AG307" s="132">
        <v>0</v>
      </c>
      <c r="AH307" s="132">
        <v>0</v>
      </c>
      <c r="AI307" s="132">
        <v>0</v>
      </c>
      <c r="AJ307" s="132">
        <v>0</v>
      </c>
      <c r="AK307" s="132">
        <v>0</v>
      </c>
      <c r="AL307" s="132">
        <v>2.2999999999999998</v>
      </c>
      <c r="AM307" s="133">
        <v>0</v>
      </c>
      <c r="AN307" s="132">
        <v>0</v>
      </c>
      <c r="AO307" s="132">
        <v>0</v>
      </c>
      <c r="AP307" s="132">
        <v>0</v>
      </c>
      <c r="AQ307" s="132">
        <v>0</v>
      </c>
      <c r="AR307" s="132">
        <v>0.3</v>
      </c>
      <c r="AS307" s="133">
        <v>0</v>
      </c>
      <c r="AT307" s="133">
        <v>0</v>
      </c>
      <c r="AU307" s="133">
        <v>0</v>
      </c>
      <c r="AV307" s="132">
        <v>0</v>
      </c>
      <c r="AW307" s="133">
        <v>0</v>
      </c>
      <c r="AX307" s="132">
        <v>2</v>
      </c>
      <c r="AY307" s="132">
        <v>0</v>
      </c>
      <c r="AZ307" s="132">
        <v>0</v>
      </c>
      <c r="BA307" s="132">
        <v>0</v>
      </c>
      <c r="BB307" s="132">
        <v>0</v>
      </c>
      <c r="BC307" s="132">
        <v>0</v>
      </c>
      <c r="BD307" s="125">
        <v>0</v>
      </c>
      <c r="BE307" s="125">
        <v>0</v>
      </c>
      <c r="BF307" s="125">
        <v>0</v>
      </c>
      <c r="BG307" s="125">
        <v>0</v>
      </c>
      <c r="BH307" s="125">
        <v>0</v>
      </c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0</v>
      </c>
      <c r="BQ307" s="125">
        <v>0</v>
      </c>
    </row>
    <row r="308" spans="1:69" s="115" customFormat="1" ht="17.25" customHeight="1">
      <c r="A308" s="123" t="s">
        <v>461</v>
      </c>
      <c r="B308" s="123" t="s">
        <v>140</v>
      </c>
      <c r="C308" s="123" t="s">
        <v>153</v>
      </c>
      <c r="D308" s="124" t="s">
        <v>465</v>
      </c>
      <c r="E308" s="125">
        <v>124.63</v>
      </c>
      <c r="F308" s="125">
        <v>109.83</v>
      </c>
      <c r="G308" s="125">
        <v>68.430000000000007</v>
      </c>
      <c r="H308" s="125">
        <v>8.92</v>
      </c>
      <c r="I308" s="125">
        <v>2.25</v>
      </c>
      <c r="J308" s="125">
        <v>6.67</v>
      </c>
      <c r="K308" s="125">
        <v>0</v>
      </c>
      <c r="L308" s="125">
        <v>0</v>
      </c>
      <c r="M308" s="125">
        <v>5.7</v>
      </c>
      <c r="N308" s="125">
        <v>0</v>
      </c>
      <c r="O308" s="125">
        <v>26.78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3" t="s">
        <v>461</v>
      </c>
      <c r="Y308" s="123" t="s">
        <v>140</v>
      </c>
      <c r="Z308" s="123" t="s">
        <v>153</v>
      </c>
      <c r="AA308" s="124" t="s">
        <v>465</v>
      </c>
      <c r="AB308" s="123">
        <v>14.8</v>
      </c>
      <c r="AC308" s="131">
        <v>2.7</v>
      </c>
      <c r="AD308" s="132">
        <v>0</v>
      </c>
      <c r="AE308" s="133">
        <v>0</v>
      </c>
      <c r="AF308" s="133">
        <v>0</v>
      </c>
      <c r="AG308" s="132">
        <v>0.18</v>
      </c>
      <c r="AH308" s="132">
        <v>1</v>
      </c>
      <c r="AI308" s="132">
        <v>0.08</v>
      </c>
      <c r="AJ308" s="132">
        <v>0</v>
      </c>
      <c r="AK308" s="132">
        <v>0.24</v>
      </c>
      <c r="AL308" s="132">
        <v>2.7</v>
      </c>
      <c r="AM308" s="133">
        <v>0</v>
      </c>
      <c r="AN308" s="132">
        <v>0.46</v>
      </c>
      <c r="AO308" s="132">
        <v>0</v>
      </c>
      <c r="AP308" s="132">
        <v>0</v>
      </c>
      <c r="AQ308" s="132">
        <v>0</v>
      </c>
      <c r="AR308" s="132">
        <v>3.6</v>
      </c>
      <c r="AS308" s="133">
        <v>0</v>
      </c>
      <c r="AT308" s="133">
        <v>0</v>
      </c>
      <c r="AU308" s="133">
        <v>0</v>
      </c>
      <c r="AV308" s="132">
        <v>0.48</v>
      </c>
      <c r="AW308" s="133">
        <v>0</v>
      </c>
      <c r="AX308" s="132">
        <v>1.36</v>
      </c>
      <c r="AY308" s="132">
        <v>0</v>
      </c>
      <c r="AZ308" s="132">
        <v>2</v>
      </c>
      <c r="BA308" s="132">
        <v>0</v>
      </c>
      <c r="BB308" s="132">
        <v>0</v>
      </c>
      <c r="BC308" s="132">
        <v>0</v>
      </c>
      <c r="BD308" s="125">
        <v>0</v>
      </c>
      <c r="BE308" s="125">
        <v>0</v>
      </c>
      <c r="BF308" s="125">
        <v>0</v>
      </c>
      <c r="BG308" s="125">
        <v>0</v>
      </c>
      <c r="BH308" s="125">
        <v>0</v>
      </c>
      <c r="BI308" s="125">
        <v>0</v>
      </c>
      <c r="BJ308" s="125">
        <v>0</v>
      </c>
      <c r="BK308" s="125">
        <v>0</v>
      </c>
      <c r="BL308" s="125">
        <v>0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</row>
    <row r="309" spans="1:69" s="115" customFormat="1" ht="17.25" customHeight="1">
      <c r="A309" s="123"/>
      <c r="B309" s="123" t="s">
        <v>144</v>
      </c>
      <c r="C309" s="123"/>
      <c r="D309" s="124" t="s">
        <v>466</v>
      </c>
      <c r="E309" s="125">
        <v>28.96</v>
      </c>
      <c r="F309" s="125">
        <v>24.96</v>
      </c>
      <c r="G309" s="125">
        <v>15.77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1.31</v>
      </c>
      <c r="N309" s="125">
        <v>0</v>
      </c>
      <c r="O309" s="125">
        <v>7.88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3"/>
      <c r="Y309" s="123" t="s">
        <v>144</v>
      </c>
      <c r="Z309" s="123"/>
      <c r="AA309" s="124" t="s">
        <v>466</v>
      </c>
      <c r="AB309" s="123">
        <v>4</v>
      </c>
      <c r="AC309" s="125">
        <f>SUM(AC310)</f>
        <v>0.5</v>
      </c>
      <c r="AD309" s="125">
        <f t="shared" ref="AD309:BC309" si="47">SUM(AD310)</f>
        <v>0.5</v>
      </c>
      <c r="AE309" s="125">
        <f t="shared" si="47"/>
        <v>0</v>
      </c>
      <c r="AF309" s="125">
        <f t="shared" si="47"/>
        <v>0</v>
      </c>
      <c r="AG309" s="125">
        <f t="shared" si="47"/>
        <v>0.1</v>
      </c>
      <c r="AH309" s="125">
        <f t="shared" si="47"/>
        <v>0.3</v>
      </c>
      <c r="AI309" s="125">
        <f t="shared" si="47"/>
        <v>0</v>
      </c>
      <c r="AJ309" s="125">
        <f t="shared" si="47"/>
        <v>0</v>
      </c>
      <c r="AK309" s="125">
        <f t="shared" si="47"/>
        <v>0</v>
      </c>
      <c r="AL309" s="125">
        <f t="shared" si="47"/>
        <v>0.3</v>
      </c>
      <c r="AM309" s="125">
        <f t="shared" si="47"/>
        <v>0</v>
      </c>
      <c r="AN309" s="125">
        <f t="shared" si="47"/>
        <v>0.2</v>
      </c>
      <c r="AO309" s="125">
        <f t="shared" si="47"/>
        <v>0.3</v>
      </c>
      <c r="AP309" s="125">
        <f t="shared" si="47"/>
        <v>0.1</v>
      </c>
      <c r="AQ309" s="125">
        <f t="shared" si="47"/>
        <v>0.2</v>
      </c>
      <c r="AR309" s="125">
        <f t="shared" si="47"/>
        <v>0.5</v>
      </c>
      <c r="AS309" s="125">
        <f t="shared" si="47"/>
        <v>0</v>
      </c>
      <c r="AT309" s="125">
        <f t="shared" si="47"/>
        <v>0</v>
      </c>
      <c r="AU309" s="125">
        <f t="shared" si="47"/>
        <v>0</v>
      </c>
      <c r="AV309" s="125">
        <f t="shared" si="47"/>
        <v>0</v>
      </c>
      <c r="AW309" s="125">
        <f t="shared" si="47"/>
        <v>0</v>
      </c>
      <c r="AX309" s="125">
        <f t="shared" si="47"/>
        <v>1</v>
      </c>
      <c r="AY309" s="125">
        <f t="shared" si="47"/>
        <v>0</v>
      </c>
      <c r="AZ309" s="125">
        <f t="shared" si="47"/>
        <v>0</v>
      </c>
      <c r="BA309" s="125">
        <f t="shared" si="47"/>
        <v>0</v>
      </c>
      <c r="BB309" s="125">
        <f t="shared" si="47"/>
        <v>0</v>
      </c>
      <c r="BC309" s="125">
        <f t="shared" si="47"/>
        <v>0</v>
      </c>
      <c r="BD309" s="125">
        <v>0</v>
      </c>
      <c r="BE309" s="125">
        <v>0</v>
      </c>
      <c r="BF309" s="125">
        <v>0</v>
      </c>
      <c r="BG309" s="125">
        <v>0</v>
      </c>
      <c r="BH309" s="125">
        <v>0</v>
      </c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>
        <v>0</v>
      </c>
    </row>
    <row r="310" spans="1:69" s="115" customFormat="1" ht="17.25" customHeight="1">
      <c r="A310" s="123" t="s">
        <v>461</v>
      </c>
      <c r="B310" s="123" t="s">
        <v>146</v>
      </c>
      <c r="C310" s="123" t="s">
        <v>137</v>
      </c>
      <c r="D310" s="124" t="s">
        <v>467</v>
      </c>
      <c r="E310" s="125">
        <v>28.96</v>
      </c>
      <c r="F310" s="125">
        <v>24.96</v>
      </c>
      <c r="G310" s="125">
        <v>15.77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1.31</v>
      </c>
      <c r="N310" s="125">
        <v>0</v>
      </c>
      <c r="O310" s="125">
        <v>7.88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3" t="s">
        <v>461</v>
      </c>
      <c r="Y310" s="123" t="s">
        <v>146</v>
      </c>
      <c r="Z310" s="123" t="s">
        <v>137</v>
      </c>
      <c r="AA310" s="124" t="s">
        <v>467</v>
      </c>
      <c r="AB310" s="123">
        <v>4</v>
      </c>
      <c r="AC310" s="131">
        <v>0.5</v>
      </c>
      <c r="AD310" s="132">
        <v>0.5</v>
      </c>
      <c r="AE310" s="133">
        <v>0</v>
      </c>
      <c r="AF310" s="133">
        <v>0</v>
      </c>
      <c r="AG310" s="132">
        <v>0.1</v>
      </c>
      <c r="AH310" s="132">
        <v>0.3</v>
      </c>
      <c r="AI310" s="132">
        <v>0</v>
      </c>
      <c r="AJ310" s="132">
        <v>0</v>
      </c>
      <c r="AK310" s="132">
        <v>0</v>
      </c>
      <c r="AL310" s="132">
        <v>0.3</v>
      </c>
      <c r="AM310" s="133">
        <v>0</v>
      </c>
      <c r="AN310" s="132">
        <v>0.2</v>
      </c>
      <c r="AO310" s="132">
        <v>0.3</v>
      </c>
      <c r="AP310" s="132">
        <v>0.1</v>
      </c>
      <c r="AQ310" s="132">
        <v>0.2</v>
      </c>
      <c r="AR310" s="132">
        <v>0.5</v>
      </c>
      <c r="AS310" s="133">
        <v>0</v>
      </c>
      <c r="AT310" s="133">
        <v>0</v>
      </c>
      <c r="AU310" s="133">
        <v>0</v>
      </c>
      <c r="AV310" s="132">
        <v>0</v>
      </c>
      <c r="AW310" s="133">
        <v>0</v>
      </c>
      <c r="AX310" s="132">
        <v>1</v>
      </c>
      <c r="AY310" s="132">
        <v>0</v>
      </c>
      <c r="AZ310" s="132">
        <v>0</v>
      </c>
      <c r="BA310" s="132">
        <v>0</v>
      </c>
      <c r="BB310" s="132">
        <v>0</v>
      </c>
      <c r="BC310" s="132">
        <v>0</v>
      </c>
      <c r="BD310" s="125">
        <v>0</v>
      </c>
      <c r="BE310" s="125">
        <v>0</v>
      </c>
      <c r="BF310" s="125">
        <v>0</v>
      </c>
      <c r="BG310" s="125">
        <v>0</v>
      </c>
      <c r="BH310" s="125">
        <v>0</v>
      </c>
      <c r="BI310" s="125">
        <v>0</v>
      </c>
      <c r="BJ310" s="125">
        <v>0</v>
      </c>
      <c r="BK310" s="125">
        <v>0</v>
      </c>
      <c r="BL310" s="125">
        <v>0</v>
      </c>
      <c r="BM310" s="125">
        <v>0</v>
      </c>
      <c r="BN310" s="125">
        <v>0</v>
      </c>
      <c r="BO310" s="125">
        <v>0</v>
      </c>
      <c r="BP310" s="125">
        <v>0</v>
      </c>
      <c r="BQ310" s="125">
        <v>0</v>
      </c>
    </row>
    <row r="311" spans="1:69" s="115" customFormat="1" ht="17.25" customHeight="1">
      <c r="A311" s="123"/>
      <c r="B311" s="123" t="s">
        <v>148</v>
      </c>
      <c r="C311" s="123"/>
      <c r="D311" s="124" t="s">
        <v>468</v>
      </c>
      <c r="E311" s="125">
        <v>213.72</v>
      </c>
      <c r="F311" s="125">
        <v>0</v>
      </c>
      <c r="G311" s="125">
        <v>0</v>
      </c>
      <c r="H311" s="125">
        <v>0</v>
      </c>
      <c r="I311" s="125">
        <v>0</v>
      </c>
      <c r="J311" s="125">
        <v>0</v>
      </c>
      <c r="K311" s="125">
        <v>0</v>
      </c>
      <c r="L311" s="125">
        <v>0</v>
      </c>
      <c r="M311" s="125">
        <v>0</v>
      </c>
      <c r="N311" s="125">
        <v>0</v>
      </c>
      <c r="O311" s="125">
        <v>0</v>
      </c>
      <c r="P311" s="125">
        <v>0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3"/>
      <c r="Y311" s="123" t="s">
        <v>148</v>
      </c>
      <c r="Z311" s="123"/>
      <c r="AA311" s="124" t="s">
        <v>468</v>
      </c>
      <c r="AB311" s="123">
        <v>213.72</v>
      </c>
      <c r="AC311" s="125">
        <f>SUM(AC312:AC313)</f>
        <v>12.5</v>
      </c>
      <c r="AD311" s="125">
        <f t="shared" ref="AD311:BC311" si="48">SUM(AD312:AD313)</f>
        <v>4</v>
      </c>
      <c r="AE311" s="125">
        <f t="shared" si="48"/>
        <v>0</v>
      </c>
      <c r="AF311" s="125">
        <f t="shared" si="48"/>
        <v>0</v>
      </c>
      <c r="AG311" s="125">
        <f t="shared" si="48"/>
        <v>0.5</v>
      </c>
      <c r="AH311" s="125">
        <f t="shared" si="48"/>
        <v>4</v>
      </c>
      <c r="AI311" s="125">
        <f t="shared" si="48"/>
        <v>4</v>
      </c>
      <c r="AJ311" s="125">
        <f t="shared" si="48"/>
        <v>0</v>
      </c>
      <c r="AK311" s="125">
        <f t="shared" si="48"/>
        <v>0</v>
      </c>
      <c r="AL311" s="125">
        <f t="shared" si="48"/>
        <v>4</v>
      </c>
      <c r="AM311" s="125">
        <f t="shared" si="48"/>
        <v>0</v>
      </c>
      <c r="AN311" s="125">
        <f t="shared" si="48"/>
        <v>16</v>
      </c>
      <c r="AO311" s="125">
        <f t="shared" si="48"/>
        <v>0</v>
      </c>
      <c r="AP311" s="125">
        <f t="shared" si="48"/>
        <v>0</v>
      </c>
      <c r="AQ311" s="125">
        <f t="shared" si="48"/>
        <v>0</v>
      </c>
      <c r="AR311" s="125">
        <f t="shared" si="48"/>
        <v>1.6</v>
      </c>
      <c r="AS311" s="125">
        <f t="shared" si="48"/>
        <v>0</v>
      </c>
      <c r="AT311" s="125">
        <f t="shared" si="48"/>
        <v>0</v>
      </c>
      <c r="AU311" s="125">
        <f t="shared" si="48"/>
        <v>0</v>
      </c>
      <c r="AV311" s="125">
        <f t="shared" si="48"/>
        <v>2.8</v>
      </c>
      <c r="AW311" s="125">
        <f t="shared" si="48"/>
        <v>0</v>
      </c>
      <c r="AX311" s="125">
        <f t="shared" si="48"/>
        <v>40</v>
      </c>
      <c r="AY311" s="125">
        <f t="shared" si="48"/>
        <v>0</v>
      </c>
      <c r="AZ311" s="125">
        <f t="shared" si="48"/>
        <v>8</v>
      </c>
      <c r="BA311" s="125">
        <f t="shared" si="48"/>
        <v>35.72</v>
      </c>
      <c r="BB311" s="125">
        <f t="shared" si="48"/>
        <v>0</v>
      </c>
      <c r="BC311" s="125">
        <f t="shared" si="48"/>
        <v>80.599999999999994</v>
      </c>
      <c r="BD311" s="125">
        <v>0</v>
      </c>
      <c r="BE311" s="125">
        <v>0</v>
      </c>
      <c r="BF311" s="125">
        <v>0</v>
      </c>
      <c r="BG311" s="125">
        <v>0</v>
      </c>
      <c r="BH311" s="125">
        <v>0</v>
      </c>
      <c r="BI311" s="125">
        <v>0</v>
      </c>
      <c r="BJ311" s="125">
        <v>0</v>
      </c>
      <c r="BK311" s="125">
        <v>0</v>
      </c>
      <c r="BL311" s="125">
        <v>0</v>
      </c>
      <c r="BM311" s="125">
        <v>0</v>
      </c>
      <c r="BN311" s="125">
        <v>0</v>
      </c>
      <c r="BO311" s="125">
        <v>0</v>
      </c>
      <c r="BP311" s="125">
        <v>0</v>
      </c>
      <c r="BQ311" s="125">
        <v>0</v>
      </c>
    </row>
    <row r="312" spans="1:69" s="115" customFormat="1" ht="17.25" customHeight="1">
      <c r="A312" s="123" t="s">
        <v>461</v>
      </c>
      <c r="B312" s="123" t="s">
        <v>150</v>
      </c>
      <c r="C312" s="123" t="s">
        <v>148</v>
      </c>
      <c r="D312" s="124" t="s">
        <v>469</v>
      </c>
      <c r="E312" s="125">
        <v>0</v>
      </c>
      <c r="F312" s="125">
        <v>0</v>
      </c>
      <c r="G312" s="125">
        <v>0</v>
      </c>
      <c r="H312" s="125"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>
        <v>0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3" t="s">
        <v>461</v>
      </c>
      <c r="Y312" s="123" t="s">
        <v>150</v>
      </c>
      <c r="Z312" s="123" t="s">
        <v>148</v>
      </c>
      <c r="AA312" s="124" t="s">
        <v>469</v>
      </c>
      <c r="AB312" s="123">
        <v>0</v>
      </c>
      <c r="AC312" s="125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5">
        <v>0</v>
      </c>
      <c r="BE312" s="125">
        <v>0</v>
      </c>
      <c r="BF312" s="125">
        <v>0</v>
      </c>
      <c r="BG312" s="125">
        <v>0</v>
      </c>
      <c r="BH312" s="125">
        <v>0</v>
      </c>
      <c r="BI312" s="125">
        <v>0</v>
      </c>
      <c r="BJ312" s="125">
        <v>0</v>
      </c>
      <c r="BK312" s="125">
        <v>0</v>
      </c>
      <c r="BL312" s="125">
        <v>0</v>
      </c>
      <c r="BM312" s="125">
        <v>0</v>
      </c>
      <c r="BN312" s="125">
        <v>0</v>
      </c>
      <c r="BO312" s="125">
        <v>0</v>
      </c>
      <c r="BP312" s="125">
        <v>0</v>
      </c>
      <c r="BQ312" s="125">
        <v>0</v>
      </c>
    </row>
    <row r="313" spans="1:69" s="115" customFormat="1" ht="17.25" customHeight="1">
      <c r="A313" s="123" t="s">
        <v>461</v>
      </c>
      <c r="B313" s="123" t="s">
        <v>150</v>
      </c>
      <c r="C313" s="123" t="s">
        <v>153</v>
      </c>
      <c r="D313" s="124" t="s">
        <v>470</v>
      </c>
      <c r="E313" s="125">
        <v>213.72</v>
      </c>
      <c r="F313" s="125">
        <v>0</v>
      </c>
      <c r="G313" s="125">
        <v>0</v>
      </c>
      <c r="H313" s="125"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>
        <v>0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3" t="s">
        <v>461</v>
      </c>
      <c r="Y313" s="123" t="s">
        <v>150</v>
      </c>
      <c r="Z313" s="123" t="s">
        <v>153</v>
      </c>
      <c r="AA313" s="124" t="s">
        <v>470</v>
      </c>
      <c r="AB313" s="123">
        <v>213.72</v>
      </c>
      <c r="AC313" s="131">
        <v>12.5</v>
      </c>
      <c r="AD313" s="132">
        <v>4</v>
      </c>
      <c r="AE313" s="133">
        <v>0</v>
      </c>
      <c r="AF313" s="133">
        <v>0</v>
      </c>
      <c r="AG313" s="132">
        <v>0.5</v>
      </c>
      <c r="AH313" s="132">
        <v>4</v>
      </c>
      <c r="AI313" s="132">
        <v>4</v>
      </c>
      <c r="AJ313" s="132">
        <v>0</v>
      </c>
      <c r="AK313" s="132">
        <v>0</v>
      </c>
      <c r="AL313" s="132">
        <v>4</v>
      </c>
      <c r="AM313" s="133">
        <v>0</v>
      </c>
      <c r="AN313" s="132">
        <v>16</v>
      </c>
      <c r="AO313" s="132">
        <v>0</v>
      </c>
      <c r="AP313" s="132">
        <v>0</v>
      </c>
      <c r="AQ313" s="132">
        <v>0</v>
      </c>
      <c r="AR313" s="132">
        <v>1.6</v>
      </c>
      <c r="AS313" s="133">
        <v>0</v>
      </c>
      <c r="AT313" s="133">
        <v>0</v>
      </c>
      <c r="AU313" s="133">
        <v>0</v>
      </c>
      <c r="AV313" s="132">
        <v>2.8</v>
      </c>
      <c r="AW313" s="133">
        <v>0</v>
      </c>
      <c r="AX313" s="132">
        <v>40</v>
      </c>
      <c r="AY313" s="132">
        <v>0</v>
      </c>
      <c r="AZ313" s="132">
        <v>8</v>
      </c>
      <c r="BA313" s="132">
        <v>35.72</v>
      </c>
      <c r="BB313" s="132">
        <v>0</v>
      </c>
      <c r="BC313" s="132">
        <v>80.599999999999994</v>
      </c>
      <c r="BD313" s="125">
        <v>0</v>
      </c>
      <c r="BE313" s="125">
        <v>0</v>
      </c>
      <c r="BF313" s="125">
        <v>0</v>
      </c>
      <c r="BG313" s="125">
        <v>0</v>
      </c>
      <c r="BH313" s="125">
        <v>0</v>
      </c>
      <c r="BI313" s="125">
        <v>0</v>
      </c>
      <c r="BJ313" s="125">
        <v>0</v>
      </c>
      <c r="BK313" s="125">
        <v>0</v>
      </c>
      <c r="BL313" s="125">
        <v>0</v>
      </c>
      <c r="BM313" s="125">
        <v>0</v>
      </c>
      <c r="BN313" s="125">
        <v>0</v>
      </c>
      <c r="BO313" s="125">
        <v>0</v>
      </c>
      <c r="BP313" s="125">
        <v>0</v>
      </c>
      <c r="BQ313" s="125">
        <v>0</v>
      </c>
    </row>
    <row r="314" spans="1:69" s="115" customFormat="1" ht="17.25" customHeight="1">
      <c r="A314" s="123"/>
      <c r="B314" s="123" t="s">
        <v>159</v>
      </c>
      <c r="C314" s="123"/>
      <c r="D314" s="124" t="s">
        <v>471</v>
      </c>
      <c r="E314" s="125">
        <v>618.75</v>
      </c>
      <c r="F314" s="125">
        <v>537.49</v>
      </c>
      <c r="G314" s="125">
        <v>321.11</v>
      </c>
      <c r="H314" s="125"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26.76</v>
      </c>
      <c r="N314" s="125">
        <v>0</v>
      </c>
      <c r="O314" s="125">
        <v>149.63</v>
      </c>
      <c r="P314" s="125">
        <v>0</v>
      </c>
      <c r="Q314" s="125">
        <v>0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40</v>
      </c>
      <c r="X314" s="123"/>
      <c r="Y314" s="123" t="s">
        <v>159</v>
      </c>
      <c r="Z314" s="123"/>
      <c r="AA314" s="124" t="s">
        <v>471</v>
      </c>
      <c r="AB314" s="123">
        <v>80.239999999999995</v>
      </c>
      <c r="AC314" s="125">
        <f>AC315</f>
        <v>20</v>
      </c>
      <c r="AD314" s="125">
        <f t="shared" ref="AD314:BC314" si="49">AD315</f>
        <v>0</v>
      </c>
      <c r="AE314" s="125">
        <f t="shared" si="49"/>
        <v>0</v>
      </c>
      <c r="AF314" s="125">
        <f t="shared" si="49"/>
        <v>0</v>
      </c>
      <c r="AG314" s="125">
        <f t="shared" si="49"/>
        <v>10</v>
      </c>
      <c r="AH314" s="125">
        <f t="shared" si="49"/>
        <v>10</v>
      </c>
      <c r="AI314" s="125">
        <f t="shared" si="49"/>
        <v>0</v>
      </c>
      <c r="AJ314" s="125">
        <f t="shared" si="49"/>
        <v>0</v>
      </c>
      <c r="AK314" s="125">
        <f t="shared" si="49"/>
        <v>0</v>
      </c>
      <c r="AL314" s="125">
        <f t="shared" si="49"/>
        <v>0</v>
      </c>
      <c r="AM314" s="125">
        <f t="shared" si="49"/>
        <v>0</v>
      </c>
      <c r="AN314" s="125">
        <f t="shared" si="49"/>
        <v>0</v>
      </c>
      <c r="AO314" s="125">
        <f t="shared" si="49"/>
        <v>0</v>
      </c>
      <c r="AP314" s="125">
        <f t="shared" si="49"/>
        <v>0</v>
      </c>
      <c r="AQ314" s="125">
        <f t="shared" si="49"/>
        <v>0</v>
      </c>
      <c r="AR314" s="125">
        <f t="shared" si="49"/>
        <v>1</v>
      </c>
      <c r="AS314" s="125">
        <f t="shared" si="49"/>
        <v>0</v>
      </c>
      <c r="AT314" s="125">
        <f t="shared" si="49"/>
        <v>0</v>
      </c>
      <c r="AU314" s="125">
        <f t="shared" si="49"/>
        <v>0</v>
      </c>
      <c r="AV314" s="125">
        <f t="shared" si="49"/>
        <v>0</v>
      </c>
      <c r="AW314" s="125">
        <f t="shared" si="49"/>
        <v>0</v>
      </c>
      <c r="AX314" s="125">
        <f t="shared" si="49"/>
        <v>20.239999999999998</v>
      </c>
      <c r="AY314" s="125">
        <f t="shared" si="49"/>
        <v>0</v>
      </c>
      <c r="AZ314" s="125">
        <f t="shared" si="49"/>
        <v>0</v>
      </c>
      <c r="BA314" s="125">
        <f t="shared" si="49"/>
        <v>0</v>
      </c>
      <c r="BB314" s="125">
        <f t="shared" si="49"/>
        <v>0</v>
      </c>
      <c r="BC314" s="125">
        <f t="shared" si="49"/>
        <v>19</v>
      </c>
      <c r="BD314" s="125">
        <v>1.02</v>
      </c>
      <c r="BE314" s="125">
        <v>0</v>
      </c>
      <c r="BF314" s="125">
        <v>0</v>
      </c>
      <c r="BG314" s="125">
        <v>0</v>
      </c>
      <c r="BH314" s="125">
        <v>0</v>
      </c>
      <c r="BI314" s="125">
        <v>0</v>
      </c>
      <c r="BJ314" s="125">
        <v>1.02</v>
      </c>
      <c r="BK314" s="125">
        <v>0</v>
      </c>
      <c r="BL314" s="125">
        <v>0</v>
      </c>
      <c r="BM314" s="125">
        <v>0</v>
      </c>
      <c r="BN314" s="125">
        <v>0</v>
      </c>
      <c r="BO314" s="125">
        <v>0</v>
      </c>
      <c r="BP314" s="125">
        <v>0</v>
      </c>
      <c r="BQ314" s="125">
        <v>0</v>
      </c>
    </row>
    <row r="315" spans="1:69" s="115" customFormat="1" ht="17.25" customHeight="1">
      <c r="A315" s="123" t="s">
        <v>461</v>
      </c>
      <c r="B315" s="123" t="s">
        <v>161</v>
      </c>
      <c r="C315" s="123" t="s">
        <v>137</v>
      </c>
      <c r="D315" s="124" t="s">
        <v>472</v>
      </c>
      <c r="E315" s="125">
        <v>618.75</v>
      </c>
      <c r="F315" s="125">
        <v>537.49</v>
      </c>
      <c r="G315" s="125">
        <v>321.11</v>
      </c>
      <c r="H315" s="125"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26.76</v>
      </c>
      <c r="N315" s="125">
        <v>0</v>
      </c>
      <c r="O315" s="125">
        <v>149.63</v>
      </c>
      <c r="P315" s="125">
        <v>0</v>
      </c>
      <c r="Q315" s="125">
        <v>0</v>
      </c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40</v>
      </c>
      <c r="X315" s="123" t="s">
        <v>461</v>
      </c>
      <c r="Y315" s="123" t="s">
        <v>161</v>
      </c>
      <c r="Z315" s="123" t="s">
        <v>137</v>
      </c>
      <c r="AA315" s="124" t="s">
        <v>472</v>
      </c>
      <c r="AB315" s="123">
        <v>80.239999999999995</v>
      </c>
      <c r="AC315" s="131">
        <v>20</v>
      </c>
      <c r="AD315" s="132">
        <v>0</v>
      </c>
      <c r="AE315" s="133">
        <v>0</v>
      </c>
      <c r="AF315" s="133">
        <v>0</v>
      </c>
      <c r="AG315" s="132">
        <v>10</v>
      </c>
      <c r="AH315" s="132">
        <v>10</v>
      </c>
      <c r="AI315" s="132">
        <v>0</v>
      </c>
      <c r="AJ315" s="132">
        <v>0</v>
      </c>
      <c r="AK315" s="132">
        <v>0</v>
      </c>
      <c r="AL315" s="132">
        <v>0</v>
      </c>
      <c r="AM315" s="133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1</v>
      </c>
      <c r="AS315" s="133">
        <v>0</v>
      </c>
      <c r="AT315" s="133">
        <v>0</v>
      </c>
      <c r="AU315" s="133">
        <v>0</v>
      </c>
      <c r="AV315" s="132">
        <v>0</v>
      </c>
      <c r="AW315" s="133">
        <v>0</v>
      </c>
      <c r="AX315" s="132">
        <v>20.239999999999998</v>
      </c>
      <c r="AY315" s="132">
        <v>0</v>
      </c>
      <c r="AZ315" s="132">
        <v>0</v>
      </c>
      <c r="BA315" s="132">
        <v>0</v>
      </c>
      <c r="BB315" s="132">
        <v>0</v>
      </c>
      <c r="BC315" s="132">
        <v>19</v>
      </c>
      <c r="BD315" s="125">
        <v>1.02</v>
      </c>
      <c r="BE315" s="125">
        <v>0</v>
      </c>
      <c r="BF315" s="125">
        <v>0</v>
      </c>
      <c r="BG315" s="125">
        <v>0</v>
      </c>
      <c r="BH315" s="125">
        <v>0</v>
      </c>
      <c r="BI315" s="125">
        <v>0</v>
      </c>
      <c r="BJ315" s="125">
        <v>1.02</v>
      </c>
      <c r="BK315" s="125">
        <v>0</v>
      </c>
      <c r="BL315" s="125">
        <v>0</v>
      </c>
      <c r="BM315" s="125">
        <v>0</v>
      </c>
      <c r="BN315" s="125">
        <v>0</v>
      </c>
      <c r="BO315" s="125">
        <v>0</v>
      </c>
      <c r="BP315" s="125">
        <v>0</v>
      </c>
      <c r="BQ315" s="125">
        <v>0</v>
      </c>
    </row>
    <row r="316" spans="1:69" s="115" customFormat="1" ht="17.25" customHeight="1">
      <c r="A316" s="123"/>
      <c r="B316" s="123" t="s">
        <v>166</v>
      </c>
      <c r="C316" s="123"/>
      <c r="D316" s="124" t="s">
        <v>473</v>
      </c>
      <c r="E316" s="125">
        <v>218.67</v>
      </c>
      <c r="F316" s="125">
        <v>187.92</v>
      </c>
      <c r="G316" s="125">
        <v>107.45</v>
      </c>
      <c r="H316" s="125">
        <v>68.63</v>
      </c>
      <c r="I316" s="125">
        <v>68.63</v>
      </c>
      <c r="J316" s="125">
        <v>0</v>
      </c>
      <c r="K316" s="125">
        <v>0</v>
      </c>
      <c r="L316" s="125">
        <v>0</v>
      </c>
      <c r="M316" s="125">
        <v>8.9499999999999993</v>
      </c>
      <c r="N316" s="125">
        <v>0</v>
      </c>
      <c r="O316" s="125">
        <v>0</v>
      </c>
      <c r="P316" s="125">
        <v>0</v>
      </c>
      <c r="Q316" s="125">
        <v>0</v>
      </c>
      <c r="R316" s="125">
        <v>2.89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3"/>
      <c r="Y316" s="123" t="s">
        <v>166</v>
      </c>
      <c r="Z316" s="123"/>
      <c r="AA316" s="124" t="s">
        <v>473</v>
      </c>
      <c r="AB316" s="123">
        <v>30.24</v>
      </c>
      <c r="AC316" s="125">
        <f>AC317</f>
        <v>4</v>
      </c>
      <c r="AD316" s="125">
        <f t="shared" ref="AD316:BC316" si="50">AD317</f>
        <v>0.6</v>
      </c>
      <c r="AE316" s="125">
        <f t="shared" si="50"/>
        <v>0</v>
      </c>
      <c r="AF316" s="125">
        <f t="shared" si="50"/>
        <v>0</v>
      </c>
      <c r="AG316" s="125">
        <f t="shared" si="50"/>
        <v>0.7</v>
      </c>
      <c r="AH316" s="125">
        <f t="shared" si="50"/>
        <v>2.1</v>
      </c>
      <c r="AI316" s="125">
        <f t="shared" si="50"/>
        <v>0</v>
      </c>
      <c r="AJ316" s="125">
        <f t="shared" si="50"/>
        <v>0</v>
      </c>
      <c r="AK316" s="125">
        <f t="shared" si="50"/>
        <v>0</v>
      </c>
      <c r="AL316" s="125">
        <f t="shared" si="50"/>
        <v>4</v>
      </c>
      <c r="AM316" s="125">
        <f t="shared" si="50"/>
        <v>0</v>
      </c>
      <c r="AN316" s="125">
        <f t="shared" si="50"/>
        <v>1.5</v>
      </c>
      <c r="AO316" s="125">
        <f t="shared" si="50"/>
        <v>0.5</v>
      </c>
      <c r="AP316" s="125">
        <f t="shared" si="50"/>
        <v>1.5</v>
      </c>
      <c r="AQ316" s="125">
        <f t="shared" si="50"/>
        <v>2.5</v>
      </c>
      <c r="AR316" s="125">
        <f t="shared" si="50"/>
        <v>0.5</v>
      </c>
      <c r="AS316" s="125">
        <f t="shared" si="50"/>
        <v>0</v>
      </c>
      <c r="AT316" s="125">
        <f t="shared" si="50"/>
        <v>0</v>
      </c>
      <c r="AU316" s="125">
        <f t="shared" si="50"/>
        <v>0</v>
      </c>
      <c r="AV316" s="125">
        <f t="shared" si="50"/>
        <v>0</v>
      </c>
      <c r="AW316" s="125">
        <f t="shared" si="50"/>
        <v>0.4</v>
      </c>
      <c r="AX316" s="125">
        <f t="shared" si="50"/>
        <v>4.8</v>
      </c>
      <c r="AY316" s="125">
        <f t="shared" si="50"/>
        <v>0</v>
      </c>
      <c r="AZ316" s="125">
        <f t="shared" si="50"/>
        <v>0</v>
      </c>
      <c r="BA316" s="125">
        <f t="shared" si="50"/>
        <v>4</v>
      </c>
      <c r="BB316" s="125">
        <f t="shared" si="50"/>
        <v>0</v>
      </c>
      <c r="BC316" s="125">
        <f t="shared" si="50"/>
        <v>3.14</v>
      </c>
      <c r="BD316" s="125">
        <v>0.51</v>
      </c>
      <c r="BE316" s="125">
        <v>0</v>
      </c>
      <c r="BF316" s="125">
        <v>0</v>
      </c>
      <c r="BG316" s="125">
        <v>0</v>
      </c>
      <c r="BH316" s="125">
        <v>0</v>
      </c>
      <c r="BI316" s="125">
        <v>0</v>
      </c>
      <c r="BJ316" s="125">
        <v>0.51</v>
      </c>
      <c r="BK316" s="125">
        <v>0</v>
      </c>
      <c r="BL316" s="125">
        <v>0</v>
      </c>
      <c r="BM316" s="125">
        <v>0</v>
      </c>
      <c r="BN316" s="125">
        <v>0</v>
      </c>
      <c r="BO316" s="125">
        <v>0</v>
      </c>
      <c r="BP316" s="125">
        <v>0</v>
      </c>
      <c r="BQ316" s="125">
        <v>0</v>
      </c>
    </row>
    <row r="317" spans="1:69" s="115" customFormat="1" ht="17.25" customHeight="1">
      <c r="A317" s="123" t="s">
        <v>461</v>
      </c>
      <c r="B317" s="123" t="s">
        <v>168</v>
      </c>
      <c r="C317" s="123" t="s">
        <v>137</v>
      </c>
      <c r="D317" s="124" t="s">
        <v>474</v>
      </c>
      <c r="E317" s="125">
        <v>218.67</v>
      </c>
      <c r="F317" s="125">
        <v>187.92</v>
      </c>
      <c r="G317" s="125">
        <v>107.45</v>
      </c>
      <c r="H317" s="125">
        <v>68.63</v>
      </c>
      <c r="I317" s="125">
        <v>68.63</v>
      </c>
      <c r="J317" s="125">
        <v>0</v>
      </c>
      <c r="K317" s="125">
        <v>0</v>
      </c>
      <c r="L317" s="125">
        <v>0</v>
      </c>
      <c r="M317" s="125">
        <v>8.9499999999999993</v>
      </c>
      <c r="N317" s="125">
        <v>0</v>
      </c>
      <c r="O317" s="125">
        <v>0</v>
      </c>
      <c r="P317" s="125">
        <v>0</v>
      </c>
      <c r="Q317" s="125">
        <v>0</v>
      </c>
      <c r="R317" s="125">
        <v>2.89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3" t="s">
        <v>461</v>
      </c>
      <c r="Y317" s="123" t="s">
        <v>168</v>
      </c>
      <c r="Z317" s="123" t="s">
        <v>137</v>
      </c>
      <c r="AA317" s="124" t="s">
        <v>474</v>
      </c>
      <c r="AB317" s="123">
        <v>30.24</v>
      </c>
      <c r="AC317" s="131">
        <v>4</v>
      </c>
      <c r="AD317" s="132">
        <v>0.6</v>
      </c>
      <c r="AE317" s="133">
        <v>0</v>
      </c>
      <c r="AF317" s="133">
        <v>0</v>
      </c>
      <c r="AG317" s="132">
        <v>0.7</v>
      </c>
      <c r="AH317" s="132">
        <v>2.1</v>
      </c>
      <c r="AI317" s="132">
        <v>0</v>
      </c>
      <c r="AJ317" s="132">
        <v>0</v>
      </c>
      <c r="AK317" s="132">
        <v>0</v>
      </c>
      <c r="AL317" s="132">
        <v>4</v>
      </c>
      <c r="AM317" s="133">
        <v>0</v>
      </c>
      <c r="AN317" s="132">
        <v>1.5</v>
      </c>
      <c r="AO317" s="132">
        <v>0.5</v>
      </c>
      <c r="AP317" s="132">
        <v>1.5</v>
      </c>
      <c r="AQ317" s="132">
        <v>2.5</v>
      </c>
      <c r="AR317" s="132">
        <v>0.5</v>
      </c>
      <c r="AS317" s="133">
        <v>0</v>
      </c>
      <c r="AT317" s="133">
        <v>0</v>
      </c>
      <c r="AU317" s="133">
        <v>0</v>
      </c>
      <c r="AV317" s="132">
        <v>0</v>
      </c>
      <c r="AW317" s="133">
        <v>0.4</v>
      </c>
      <c r="AX317" s="132">
        <v>4.8</v>
      </c>
      <c r="AY317" s="132">
        <v>0</v>
      </c>
      <c r="AZ317" s="132">
        <v>0</v>
      </c>
      <c r="BA317" s="132">
        <v>4</v>
      </c>
      <c r="BB317" s="132">
        <v>0</v>
      </c>
      <c r="BC317" s="132">
        <v>3.14</v>
      </c>
      <c r="BD317" s="125">
        <v>0.51</v>
      </c>
      <c r="BE317" s="125">
        <v>0</v>
      </c>
      <c r="BF317" s="125">
        <v>0</v>
      </c>
      <c r="BG317" s="125">
        <v>0</v>
      </c>
      <c r="BH317" s="125">
        <v>0</v>
      </c>
      <c r="BI317" s="125">
        <v>0</v>
      </c>
      <c r="BJ317" s="125">
        <v>0.51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0</v>
      </c>
      <c r="BQ317" s="125">
        <v>0</v>
      </c>
    </row>
    <row r="318" spans="1:69" s="115" customFormat="1" ht="17.25" customHeight="1">
      <c r="A318" s="123"/>
      <c r="B318" s="123" t="s">
        <v>187</v>
      </c>
      <c r="C318" s="123"/>
      <c r="D318" s="124" t="s">
        <v>475</v>
      </c>
      <c r="E318" s="125">
        <v>0</v>
      </c>
      <c r="F318" s="125">
        <v>0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3"/>
      <c r="Y318" s="123" t="s">
        <v>187</v>
      </c>
      <c r="Z318" s="123"/>
      <c r="AA318" s="124" t="s">
        <v>475</v>
      </c>
      <c r="AB318" s="123">
        <v>0</v>
      </c>
      <c r="AC318" s="125">
        <f>AC319</f>
        <v>0</v>
      </c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5">
        <v>0</v>
      </c>
      <c r="BE318" s="125">
        <v>0</v>
      </c>
      <c r="BF318" s="125">
        <v>0</v>
      </c>
      <c r="BG318" s="125">
        <v>0</v>
      </c>
      <c r="BH318" s="125">
        <v>0</v>
      </c>
      <c r="BI318" s="125">
        <v>0</v>
      </c>
      <c r="BJ318" s="125">
        <v>0</v>
      </c>
      <c r="BK318" s="125">
        <v>0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</row>
    <row r="319" spans="1:69" s="115" customFormat="1" ht="17.25" customHeight="1">
      <c r="A319" s="123" t="s">
        <v>461</v>
      </c>
      <c r="B319" s="123" t="s">
        <v>189</v>
      </c>
      <c r="C319" s="123" t="s">
        <v>137</v>
      </c>
      <c r="D319" s="124" t="s">
        <v>476</v>
      </c>
      <c r="E319" s="125">
        <v>0</v>
      </c>
      <c r="F319" s="125">
        <v>0</v>
      </c>
      <c r="G319" s="125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3" t="s">
        <v>461</v>
      </c>
      <c r="Y319" s="123" t="s">
        <v>189</v>
      </c>
      <c r="Z319" s="123" t="s">
        <v>137</v>
      </c>
      <c r="AA319" s="124" t="s">
        <v>476</v>
      </c>
      <c r="AB319" s="123">
        <v>0</v>
      </c>
      <c r="AC319" s="125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5">
        <v>0</v>
      </c>
      <c r="BE319" s="125">
        <v>0</v>
      </c>
      <c r="BF319" s="125">
        <v>0</v>
      </c>
      <c r="BG319" s="125">
        <v>0</v>
      </c>
      <c r="BH319" s="125">
        <v>0</v>
      </c>
      <c r="BI319" s="125">
        <v>0</v>
      </c>
      <c r="BJ319" s="125">
        <v>0</v>
      </c>
      <c r="BK319" s="125">
        <v>0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</row>
    <row r="320" spans="1:69" s="115" customFormat="1" ht="17.25" customHeight="1">
      <c r="A320" s="123"/>
      <c r="B320" s="123" t="s">
        <v>153</v>
      </c>
      <c r="C320" s="123"/>
      <c r="D320" s="124" t="s">
        <v>477</v>
      </c>
      <c r="E320" s="125">
        <v>0</v>
      </c>
      <c r="F320" s="125">
        <v>0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3"/>
      <c r="Y320" s="123" t="s">
        <v>153</v>
      </c>
      <c r="Z320" s="123"/>
      <c r="AA320" s="124" t="s">
        <v>477</v>
      </c>
      <c r="AB320" s="123">
        <v>0</v>
      </c>
      <c r="AC320" s="125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5">
        <v>0</v>
      </c>
      <c r="BE320" s="125">
        <v>0</v>
      </c>
      <c r="BF320" s="125">
        <v>0</v>
      </c>
      <c r="BG320" s="125">
        <v>0</v>
      </c>
      <c r="BH320" s="125">
        <v>0</v>
      </c>
      <c r="BI320" s="125">
        <v>0</v>
      </c>
      <c r="BJ320" s="125">
        <v>0</v>
      </c>
      <c r="BK320" s="125">
        <v>0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</row>
    <row r="321" spans="1:69" s="115" customFormat="1" ht="17.25" customHeight="1">
      <c r="A321" s="123" t="s">
        <v>461</v>
      </c>
      <c r="B321" s="123" t="s">
        <v>259</v>
      </c>
      <c r="C321" s="123" t="s">
        <v>137</v>
      </c>
      <c r="D321" s="124" t="s">
        <v>478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3" t="s">
        <v>461</v>
      </c>
      <c r="Y321" s="123" t="s">
        <v>259</v>
      </c>
      <c r="Z321" s="123" t="s">
        <v>137</v>
      </c>
      <c r="AA321" s="124" t="s">
        <v>478</v>
      </c>
      <c r="AB321" s="123">
        <v>0</v>
      </c>
      <c r="AC321" s="125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5">
        <v>0</v>
      </c>
      <c r="BE321" s="125">
        <v>0</v>
      </c>
      <c r="BF321" s="125">
        <v>0</v>
      </c>
      <c r="BG321" s="125">
        <v>0</v>
      </c>
      <c r="BH321" s="125">
        <v>0</v>
      </c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0</v>
      </c>
      <c r="BQ321" s="125">
        <v>0</v>
      </c>
    </row>
    <row r="322" spans="1:69" s="115" customFormat="1" ht="17.25" customHeight="1">
      <c r="A322" s="123" t="s">
        <v>479</v>
      </c>
      <c r="B322" s="123"/>
      <c r="C322" s="123"/>
      <c r="D322" s="124" t="s">
        <v>480</v>
      </c>
      <c r="E322" s="125">
        <v>10925.33</v>
      </c>
      <c r="F322" s="125">
        <v>9852.08</v>
      </c>
      <c r="G322" s="125">
        <v>3250.33</v>
      </c>
      <c r="H322" s="125">
        <v>1130.9100000000001</v>
      </c>
      <c r="I322" s="125">
        <v>770.18</v>
      </c>
      <c r="J322" s="125">
        <v>157.65</v>
      </c>
      <c r="K322" s="125">
        <v>0</v>
      </c>
      <c r="L322" s="125">
        <v>203.09</v>
      </c>
      <c r="M322" s="125">
        <v>250.57</v>
      </c>
      <c r="N322" s="125">
        <v>0</v>
      </c>
      <c r="O322" s="125">
        <v>638.33000000000004</v>
      </c>
      <c r="P322" s="125">
        <v>0</v>
      </c>
      <c r="Q322" s="125">
        <v>0</v>
      </c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4581.95</v>
      </c>
      <c r="X322" s="123" t="s">
        <v>479</v>
      </c>
      <c r="Y322" s="123"/>
      <c r="Z322" s="123"/>
      <c r="AA322" s="124" t="s">
        <v>480</v>
      </c>
      <c r="AB322" s="123">
        <v>876.02</v>
      </c>
      <c r="AC322" s="125">
        <f>AC323+AC339+AC351+AC365+AC372+AC377+AC380+AC382</f>
        <v>110.22</v>
      </c>
      <c r="AD322" s="125">
        <f t="shared" ref="AD322:BC322" si="51">AD323+AD339+AD351+AD365+AD372+AD377+AD380+AD382</f>
        <v>10.36</v>
      </c>
      <c r="AE322" s="125">
        <f t="shared" si="51"/>
        <v>6</v>
      </c>
      <c r="AF322" s="125">
        <f t="shared" si="51"/>
        <v>0</v>
      </c>
      <c r="AG322" s="125">
        <f t="shared" si="51"/>
        <v>8.1199999999999992</v>
      </c>
      <c r="AH322" s="125">
        <f t="shared" si="51"/>
        <v>42.51</v>
      </c>
      <c r="AI322" s="125">
        <f t="shared" si="51"/>
        <v>6.35</v>
      </c>
      <c r="AJ322" s="125">
        <f t="shared" si="51"/>
        <v>0</v>
      </c>
      <c r="AK322" s="125">
        <f t="shared" si="51"/>
        <v>24</v>
      </c>
      <c r="AL322" s="125">
        <f t="shared" si="51"/>
        <v>126.39</v>
      </c>
      <c r="AM322" s="125">
        <f t="shared" si="51"/>
        <v>0</v>
      </c>
      <c r="AN322" s="125">
        <f t="shared" si="51"/>
        <v>13.1</v>
      </c>
      <c r="AO322" s="125">
        <f t="shared" si="51"/>
        <v>1</v>
      </c>
      <c r="AP322" s="125">
        <f t="shared" si="51"/>
        <v>5.6</v>
      </c>
      <c r="AQ322" s="125">
        <f t="shared" si="51"/>
        <v>10.7</v>
      </c>
      <c r="AR322" s="125">
        <f t="shared" si="51"/>
        <v>58.22</v>
      </c>
      <c r="AS322" s="125">
        <f t="shared" si="51"/>
        <v>4.7</v>
      </c>
      <c r="AT322" s="125">
        <f t="shared" si="51"/>
        <v>5</v>
      </c>
      <c r="AU322" s="125">
        <f t="shared" si="51"/>
        <v>0</v>
      </c>
      <c r="AV322" s="125">
        <f t="shared" si="51"/>
        <v>20.5</v>
      </c>
      <c r="AW322" s="125">
        <f t="shared" si="51"/>
        <v>7</v>
      </c>
      <c r="AX322" s="125">
        <f t="shared" si="51"/>
        <v>93.05</v>
      </c>
      <c r="AY322" s="125">
        <f t="shared" si="51"/>
        <v>0</v>
      </c>
      <c r="AZ322" s="125">
        <f t="shared" si="51"/>
        <v>28</v>
      </c>
      <c r="BA322" s="125">
        <f t="shared" si="51"/>
        <v>178.54</v>
      </c>
      <c r="BB322" s="125">
        <f t="shared" si="51"/>
        <v>0</v>
      </c>
      <c r="BC322" s="125">
        <f t="shared" si="51"/>
        <v>116.66</v>
      </c>
      <c r="BD322" s="125">
        <v>197.23</v>
      </c>
      <c r="BE322" s="125">
        <v>157</v>
      </c>
      <c r="BF322" s="125">
        <v>0</v>
      </c>
      <c r="BG322" s="125">
        <v>157</v>
      </c>
      <c r="BH322" s="125">
        <v>0</v>
      </c>
      <c r="BI322" s="125">
        <v>0</v>
      </c>
      <c r="BJ322" s="125">
        <v>40.229999999999997</v>
      </c>
      <c r="BK322" s="125">
        <v>0</v>
      </c>
      <c r="BL322" s="125">
        <v>0</v>
      </c>
      <c r="BM322" s="125">
        <v>0</v>
      </c>
      <c r="BN322" s="125">
        <v>0</v>
      </c>
      <c r="BO322" s="125">
        <v>0</v>
      </c>
      <c r="BP322" s="125">
        <v>0</v>
      </c>
      <c r="BQ322" s="125">
        <v>0</v>
      </c>
    </row>
    <row r="323" spans="1:69" s="115" customFormat="1" ht="17.25" customHeight="1">
      <c r="A323" s="123"/>
      <c r="B323" s="123" t="s">
        <v>137</v>
      </c>
      <c r="C323" s="123"/>
      <c r="D323" s="124" t="s">
        <v>481</v>
      </c>
      <c r="E323" s="125">
        <v>1792.75</v>
      </c>
      <c r="F323" s="125">
        <v>1598.53</v>
      </c>
      <c r="G323" s="125">
        <v>918.38</v>
      </c>
      <c r="H323" s="125">
        <v>458.72</v>
      </c>
      <c r="I323" s="125">
        <v>273.14999999999998</v>
      </c>
      <c r="J323" s="125">
        <v>11.52</v>
      </c>
      <c r="K323" s="125">
        <v>0</v>
      </c>
      <c r="L323" s="125">
        <v>174.05</v>
      </c>
      <c r="M323" s="125">
        <v>76.53</v>
      </c>
      <c r="N323" s="125">
        <v>0</v>
      </c>
      <c r="O323" s="125">
        <v>144.9</v>
      </c>
      <c r="P323" s="125">
        <v>0</v>
      </c>
      <c r="Q323" s="125">
        <v>0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3"/>
      <c r="Y323" s="123" t="s">
        <v>137</v>
      </c>
      <c r="Z323" s="123"/>
      <c r="AA323" s="124" t="s">
        <v>481</v>
      </c>
      <c r="AB323" s="123">
        <v>183.62</v>
      </c>
      <c r="AC323" s="125">
        <f>SUM(AC324:AC338)</f>
        <v>27.88</v>
      </c>
      <c r="AD323" s="125">
        <f t="shared" ref="AD323:BC323" si="52">SUM(AD324:AD338)</f>
        <v>0</v>
      </c>
      <c r="AE323" s="125">
        <f t="shared" si="52"/>
        <v>0</v>
      </c>
      <c r="AF323" s="125">
        <f t="shared" si="52"/>
        <v>0</v>
      </c>
      <c r="AG323" s="125">
        <f t="shared" si="52"/>
        <v>3.1</v>
      </c>
      <c r="AH323" s="125">
        <f t="shared" si="52"/>
        <v>10.6</v>
      </c>
      <c r="AI323" s="125">
        <f t="shared" si="52"/>
        <v>4</v>
      </c>
      <c r="AJ323" s="125">
        <f t="shared" si="52"/>
        <v>0</v>
      </c>
      <c r="AK323" s="125">
        <f t="shared" si="52"/>
        <v>0</v>
      </c>
      <c r="AL323" s="125">
        <f t="shared" si="52"/>
        <v>25.8</v>
      </c>
      <c r="AM323" s="125">
        <f t="shared" si="52"/>
        <v>0</v>
      </c>
      <c r="AN323" s="125">
        <f t="shared" si="52"/>
        <v>2</v>
      </c>
      <c r="AO323" s="125">
        <f t="shared" si="52"/>
        <v>0</v>
      </c>
      <c r="AP323" s="125">
        <f t="shared" si="52"/>
        <v>2</v>
      </c>
      <c r="AQ323" s="125">
        <f t="shared" si="52"/>
        <v>0.5</v>
      </c>
      <c r="AR323" s="125">
        <f t="shared" si="52"/>
        <v>18.5</v>
      </c>
      <c r="AS323" s="125">
        <f t="shared" si="52"/>
        <v>0</v>
      </c>
      <c r="AT323" s="125">
        <f t="shared" si="52"/>
        <v>0</v>
      </c>
      <c r="AU323" s="125">
        <f t="shared" si="52"/>
        <v>0</v>
      </c>
      <c r="AV323" s="125">
        <f t="shared" si="52"/>
        <v>0</v>
      </c>
      <c r="AW323" s="125">
        <f t="shared" si="52"/>
        <v>0</v>
      </c>
      <c r="AX323" s="125">
        <f t="shared" si="52"/>
        <v>26</v>
      </c>
      <c r="AY323" s="125">
        <f t="shared" si="52"/>
        <v>0</v>
      </c>
      <c r="AZ323" s="125">
        <f t="shared" si="52"/>
        <v>2</v>
      </c>
      <c r="BA323" s="125">
        <f t="shared" si="52"/>
        <v>52.98</v>
      </c>
      <c r="BB323" s="125">
        <f t="shared" si="52"/>
        <v>0</v>
      </c>
      <c r="BC323" s="125">
        <f t="shared" si="52"/>
        <v>8.26</v>
      </c>
      <c r="BD323" s="125">
        <v>10.6</v>
      </c>
      <c r="BE323" s="125">
        <v>0</v>
      </c>
      <c r="BF323" s="125">
        <v>0</v>
      </c>
      <c r="BG323" s="125">
        <v>0</v>
      </c>
      <c r="BH323" s="125">
        <v>0</v>
      </c>
      <c r="BI323" s="125">
        <v>0</v>
      </c>
      <c r="BJ323" s="125">
        <v>10.6</v>
      </c>
      <c r="BK323" s="125">
        <v>0</v>
      </c>
      <c r="BL323" s="125">
        <v>0</v>
      </c>
      <c r="BM323" s="125">
        <v>0</v>
      </c>
      <c r="BN323" s="125">
        <v>0</v>
      </c>
      <c r="BO323" s="125">
        <v>0</v>
      </c>
      <c r="BP323" s="125">
        <v>0</v>
      </c>
      <c r="BQ323" s="125">
        <v>0</v>
      </c>
    </row>
    <row r="324" spans="1:69" s="115" customFormat="1" ht="17.25" customHeight="1">
      <c r="A324" s="123" t="s">
        <v>482</v>
      </c>
      <c r="B324" s="123" t="s">
        <v>140</v>
      </c>
      <c r="C324" s="123" t="s">
        <v>137</v>
      </c>
      <c r="D324" s="124" t="s">
        <v>141</v>
      </c>
      <c r="E324" s="125">
        <v>1586.46</v>
      </c>
      <c r="F324" s="125">
        <v>1420.01</v>
      </c>
      <c r="G324" s="125">
        <v>800.11</v>
      </c>
      <c r="H324" s="125">
        <v>458.72</v>
      </c>
      <c r="I324" s="125">
        <v>273.14999999999998</v>
      </c>
      <c r="J324" s="125">
        <v>11.52</v>
      </c>
      <c r="K324" s="125">
        <v>0</v>
      </c>
      <c r="L324" s="125">
        <v>174.05</v>
      </c>
      <c r="M324" s="125">
        <v>66.680000000000007</v>
      </c>
      <c r="N324" s="125">
        <v>0</v>
      </c>
      <c r="O324" s="125">
        <v>94.5</v>
      </c>
      <c r="P324" s="125">
        <v>0</v>
      </c>
      <c r="Q324" s="125">
        <v>0</v>
      </c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3" t="s">
        <v>482</v>
      </c>
      <c r="Y324" s="123" t="s">
        <v>140</v>
      </c>
      <c r="Z324" s="123" t="s">
        <v>137</v>
      </c>
      <c r="AA324" s="124" t="s">
        <v>141</v>
      </c>
      <c r="AB324" s="123">
        <v>155.86000000000001</v>
      </c>
      <c r="AC324" s="131">
        <v>25.88</v>
      </c>
      <c r="AD324" s="132">
        <v>0</v>
      </c>
      <c r="AE324" s="133">
        <v>0</v>
      </c>
      <c r="AF324" s="133">
        <v>0</v>
      </c>
      <c r="AG324" s="132">
        <v>2.6</v>
      </c>
      <c r="AH324" s="132">
        <v>7.6</v>
      </c>
      <c r="AI324" s="132">
        <v>3.5</v>
      </c>
      <c r="AJ324" s="132">
        <v>0</v>
      </c>
      <c r="AK324" s="132">
        <v>0</v>
      </c>
      <c r="AL324" s="132">
        <v>21.8</v>
      </c>
      <c r="AM324" s="133">
        <v>0</v>
      </c>
      <c r="AN324" s="132">
        <v>2</v>
      </c>
      <c r="AO324" s="132">
        <v>0</v>
      </c>
      <c r="AP324" s="132">
        <v>2</v>
      </c>
      <c r="AQ324" s="132">
        <v>0.5</v>
      </c>
      <c r="AR324" s="132">
        <v>16.5</v>
      </c>
      <c r="AS324" s="133">
        <v>0</v>
      </c>
      <c r="AT324" s="133">
        <v>0</v>
      </c>
      <c r="AU324" s="133">
        <v>0</v>
      </c>
      <c r="AV324" s="132">
        <v>0</v>
      </c>
      <c r="AW324" s="133">
        <v>0</v>
      </c>
      <c r="AX324" s="132">
        <v>20</v>
      </c>
      <c r="AY324" s="132">
        <v>0</v>
      </c>
      <c r="AZ324" s="132">
        <v>2</v>
      </c>
      <c r="BA324" s="132">
        <v>48.98</v>
      </c>
      <c r="BB324" s="132">
        <v>0</v>
      </c>
      <c r="BC324" s="132">
        <v>2.5</v>
      </c>
      <c r="BD324" s="125">
        <v>10.6</v>
      </c>
      <c r="BE324" s="125">
        <v>0</v>
      </c>
      <c r="BF324" s="125">
        <v>0</v>
      </c>
      <c r="BG324" s="125">
        <v>0</v>
      </c>
      <c r="BH324" s="125">
        <v>0</v>
      </c>
      <c r="BI324" s="125">
        <v>0</v>
      </c>
      <c r="BJ324" s="125">
        <v>10.6</v>
      </c>
      <c r="BK324" s="125">
        <v>0</v>
      </c>
      <c r="BL324" s="125">
        <v>0</v>
      </c>
      <c r="BM324" s="125">
        <v>0</v>
      </c>
      <c r="BN324" s="125">
        <v>0</v>
      </c>
      <c r="BO324" s="125">
        <v>0</v>
      </c>
      <c r="BP324" s="125">
        <v>0</v>
      </c>
      <c r="BQ324" s="125">
        <v>0</v>
      </c>
    </row>
    <row r="325" spans="1:69" s="115" customFormat="1" ht="17.25" customHeight="1">
      <c r="A325" s="123" t="s">
        <v>482</v>
      </c>
      <c r="B325" s="123" t="s">
        <v>140</v>
      </c>
      <c r="C325" s="123" t="s">
        <v>144</v>
      </c>
      <c r="D325" s="124" t="s">
        <v>147</v>
      </c>
      <c r="E325" s="125">
        <v>0</v>
      </c>
      <c r="F325" s="125">
        <v>0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3" t="s">
        <v>482</v>
      </c>
      <c r="Y325" s="123" t="s">
        <v>140</v>
      </c>
      <c r="Z325" s="123" t="s">
        <v>144</v>
      </c>
      <c r="AA325" s="124" t="s">
        <v>147</v>
      </c>
      <c r="AB325" s="123">
        <v>0</v>
      </c>
      <c r="AC325" s="125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5">
        <v>0</v>
      </c>
      <c r="BE325" s="125">
        <v>0</v>
      </c>
      <c r="BF325" s="125">
        <v>0</v>
      </c>
      <c r="BG325" s="125">
        <v>0</v>
      </c>
      <c r="BH325" s="125">
        <v>0</v>
      </c>
      <c r="BI325" s="125">
        <v>0</v>
      </c>
      <c r="BJ325" s="125">
        <v>0</v>
      </c>
      <c r="BK325" s="125">
        <v>0</v>
      </c>
      <c r="BL325" s="125">
        <v>0</v>
      </c>
      <c r="BM325" s="125">
        <v>0</v>
      </c>
      <c r="BN325" s="125">
        <v>0</v>
      </c>
      <c r="BO325" s="125">
        <v>0</v>
      </c>
      <c r="BP325" s="125">
        <v>0</v>
      </c>
      <c r="BQ325" s="125">
        <v>0</v>
      </c>
    </row>
    <row r="326" spans="1:69" s="115" customFormat="1" ht="17.25" customHeight="1">
      <c r="A326" s="123" t="s">
        <v>482</v>
      </c>
      <c r="B326" s="123" t="s">
        <v>140</v>
      </c>
      <c r="C326" s="123" t="s">
        <v>155</v>
      </c>
      <c r="D326" s="124" t="s">
        <v>143</v>
      </c>
      <c r="E326" s="125">
        <v>206.29</v>
      </c>
      <c r="F326" s="125">
        <v>178.53</v>
      </c>
      <c r="G326" s="125">
        <v>118.27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9.86</v>
      </c>
      <c r="N326" s="125">
        <v>0</v>
      </c>
      <c r="O326" s="125">
        <v>50.4</v>
      </c>
      <c r="P326" s="125">
        <v>0</v>
      </c>
      <c r="Q326" s="125">
        <v>0</v>
      </c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3" t="s">
        <v>482</v>
      </c>
      <c r="Y326" s="123" t="s">
        <v>140</v>
      </c>
      <c r="Z326" s="123" t="s">
        <v>155</v>
      </c>
      <c r="AA326" s="124" t="s">
        <v>143</v>
      </c>
      <c r="AB326" s="123">
        <v>27.76</v>
      </c>
      <c r="AC326" s="131">
        <v>2</v>
      </c>
      <c r="AD326" s="132">
        <v>0</v>
      </c>
      <c r="AE326" s="133">
        <v>0</v>
      </c>
      <c r="AF326" s="133">
        <v>0</v>
      </c>
      <c r="AG326" s="132">
        <v>0.5</v>
      </c>
      <c r="AH326" s="132">
        <v>3</v>
      </c>
      <c r="AI326" s="132">
        <v>0.5</v>
      </c>
      <c r="AJ326" s="132">
        <v>0</v>
      </c>
      <c r="AK326" s="132">
        <v>0</v>
      </c>
      <c r="AL326" s="132">
        <v>4</v>
      </c>
      <c r="AM326" s="133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2</v>
      </c>
      <c r="AS326" s="133">
        <v>0</v>
      </c>
      <c r="AT326" s="133">
        <v>0</v>
      </c>
      <c r="AU326" s="133">
        <v>0</v>
      </c>
      <c r="AV326" s="132">
        <v>0</v>
      </c>
      <c r="AW326" s="133">
        <v>0</v>
      </c>
      <c r="AX326" s="132">
        <v>6</v>
      </c>
      <c r="AY326" s="132">
        <v>0</v>
      </c>
      <c r="AZ326" s="132">
        <v>0</v>
      </c>
      <c r="BA326" s="132">
        <v>4</v>
      </c>
      <c r="BB326" s="132">
        <v>0</v>
      </c>
      <c r="BC326" s="132">
        <v>5.76</v>
      </c>
      <c r="BD326" s="125">
        <v>0</v>
      </c>
      <c r="BE326" s="125">
        <v>0</v>
      </c>
      <c r="BF326" s="125">
        <v>0</v>
      </c>
      <c r="BG326" s="125">
        <v>0</v>
      </c>
      <c r="BH326" s="125">
        <v>0</v>
      </c>
      <c r="BI326" s="125">
        <v>0</v>
      </c>
      <c r="BJ326" s="125">
        <v>0</v>
      </c>
      <c r="BK326" s="125">
        <v>0</v>
      </c>
      <c r="BL326" s="125">
        <v>0</v>
      </c>
      <c r="BM326" s="125">
        <v>0</v>
      </c>
      <c r="BN326" s="125">
        <v>0</v>
      </c>
      <c r="BO326" s="125">
        <v>0</v>
      </c>
      <c r="BP326" s="125">
        <v>0</v>
      </c>
      <c r="BQ326" s="125">
        <v>0</v>
      </c>
    </row>
    <row r="327" spans="1:69" s="115" customFormat="1" ht="17.25" customHeight="1">
      <c r="A327" s="123" t="s">
        <v>482</v>
      </c>
      <c r="B327" s="123" t="s">
        <v>140</v>
      </c>
      <c r="C327" s="123" t="s">
        <v>166</v>
      </c>
      <c r="D327" s="124" t="s">
        <v>483</v>
      </c>
      <c r="E327" s="125">
        <v>0</v>
      </c>
      <c r="F327" s="125">
        <v>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3" t="s">
        <v>482</v>
      </c>
      <c r="Y327" s="123" t="s">
        <v>140</v>
      </c>
      <c r="Z327" s="123" t="s">
        <v>166</v>
      </c>
      <c r="AA327" s="124" t="s">
        <v>483</v>
      </c>
      <c r="AB327" s="123">
        <v>0</v>
      </c>
      <c r="AC327" s="125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5">
        <v>0</v>
      </c>
      <c r="BE327" s="125">
        <v>0</v>
      </c>
      <c r="BF327" s="125">
        <v>0</v>
      </c>
      <c r="BG327" s="125">
        <v>0</v>
      </c>
      <c r="BH327" s="125">
        <v>0</v>
      </c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0</v>
      </c>
      <c r="BQ327" s="125">
        <v>0</v>
      </c>
    </row>
    <row r="328" spans="1:69" s="115" customFormat="1" ht="17.25" customHeight="1">
      <c r="A328" s="123" t="s">
        <v>482</v>
      </c>
      <c r="B328" s="123" t="s">
        <v>140</v>
      </c>
      <c r="C328" s="123" t="s">
        <v>151</v>
      </c>
      <c r="D328" s="124" t="s">
        <v>484</v>
      </c>
      <c r="E328" s="125">
        <v>0</v>
      </c>
      <c r="F328" s="125">
        <v>0</v>
      </c>
      <c r="G328" s="125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3" t="s">
        <v>482</v>
      </c>
      <c r="Y328" s="123" t="s">
        <v>140</v>
      </c>
      <c r="Z328" s="123" t="s">
        <v>151</v>
      </c>
      <c r="AA328" s="124" t="s">
        <v>484</v>
      </c>
      <c r="AB328" s="123">
        <v>0</v>
      </c>
      <c r="AC328" s="125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5">
        <v>0</v>
      </c>
      <c r="BE328" s="125">
        <v>0</v>
      </c>
      <c r="BF328" s="125">
        <v>0</v>
      </c>
      <c r="BG328" s="125">
        <v>0</v>
      </c>
      <c r="BH328" s="125">
        <v>0</v>
      </c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</row>
    <row r="329" spans="1:69" s="115" customFormat="1" ht="17.25" customHeight="1">
      <c r="A329" s="123" t="s">
        <v>482</v>
      </c>
      <c r="B329" s="123" t="s">
        <v>140</v>
      </c>
      <c r="C329" s="123" t="s">
        <v>302</v>
      </c>
      <c r="D329" s="124" t="s">
        <v>485</v>
      </c>
      <c r="E329" s="125">
        <v>0</v>
      </c>
      <c r="F329" s="125">
        <v>0</v>
      </c>
      <c r="G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3" t="s">
        <v>482</v>
      </c>
      <c r="Y329" s="123" t="s">
        <v>140</v>
      </c>
      <c r="Z329" s="123" t="s">
        <v>302</v>
      </c>
      <c r="AA329" s="124" t="s">
        <v>485</v>
      </c>
      <c r="AB329" s="123">
        <v>0</v>
      </c>
      <c r="AC329" s="125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5">
        <v>0</v>
      </c>
      <c r="BE329" s="125">
        <v>0</v>
      </c>
      <c r="BF329" s="125">
        <v>0</v>
      </c>
      <c r="BG329" s="125">
        <v>0</v>
      </c>
      <c r="BH329" s="125">
        <v>0</v>
      </c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</row>
    <row r="330" spans="1:69" s="115" customFormat="1" ht="17.25" customHeight="1">
      <c r="A330" s="123" t="s">
        <v>482</v>
      </c>
      <c r="B330" s="123" t="s">
        <v>140</v>
      </c>
      <c r="C330" s="123" t="s">
        <v>175</v>
      </c>
      <c r="D330" s="124" t="s">
        <v>486</v>
      </c>
      <c r="E330" s="125">
        <v>0</v>
      </c>
      <c r="F330" s="125">
        <v>0</v>
      </c>
      <c r="G330" s="125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3" t="s">
        <v>482</v>
      </c>
      <c r="Y330" s="123" t="s">
        <v>140</v>
      </c>
      <c r="Z330" s="123" t="s">
        <v>175</v>
      </c>
      <c r="AA330" s="124" t="s">
        <v>486</v>
      </c>
      <c r="AB330" s="123">
        <v>0</v>
      </c>
      <c r="AC330" s="125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5">
        <v>0</v>
      </c>
      <c r="BE330" s="125">
        <v>0</v>
      </c>
      <c r="BF330" s="125">
        <v>0</v>
      </c>
      <c r="BG330" s="125">
        <v>0</v>
      </c>
      <c r="BH330" s="125">
        <v>0</v>
      </c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</row>
    <row r="331" spans="1:69" s="115" customFormat="1" ht="17.25" customHeight="1">
      <c r="A331" s="123" t="s">
        <v>482</v>
      </c>
      <c r="B331" s="123" t="s">
        <v>140</v>
      </c>
      <c r="C331" s="123" t="s">
        <v>178</v>
      </c>
      <c r="D331" s="124" t="s">
        <v>487</v>
      </c>
      <c r="E331" s="125">
        <v>0</v>
      </c>
      <c r="F331" s="125">
        <v>0</v>
      </c>
      <c r="G331" s="125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3" t="s">
        <v>482</v>
      </c>
      <c r="Y331" s="123" t="s">
        <v>140</v>
      </c>
      <c r="Z331" s="123" t="s">
        <v>178</v>
      </c>
      <c r="AA331" s="124" t="s">
        <v>487</v>
      </c>
      <c r="AB331" s="123">
        <v>0</v>
      </c>
      <c r="AC331" s="125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5">
        <v>0</v>
      </c>
      <c r="BE331" s="125">
        <v>0</v>
      </c>
      <c r="BF331" s="125">
        <v>0</v>
      </c>
      <c r="BG331" s="125">
        <v>0</v>
      </c>
      <c r="BH331" s="125">
        <v>0</v>
      </c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0</v>
      </c>
      <c r="BQ331" s="125">
        <v>0</v>
      </c>
    </row>
    <row r="332" spans="1:69" s="115" customFormat="1" ht="17.25" customHeight="1">
      <c r="A332" s="123" t="s">
        <v>482</v>
      </c>
      <c r="B332" s="123" t="s">
        <v>140</v>
      </c>
      <c r="C332" s="123" t="s">
        <v>248</v>
      </c>
      <c r="D332" s="124" t="s">
        <v>488</v>
      </c>
      <c r="E332" s="125">
        <v>0</v>
      </c>
      <c r="F332" s="125">
        <v>0</v>
      </c>
      <c r="G332" s="125">
        <v>0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3" t="s">
        <v>482</v>
      </c>
      <c r="Y332" s="123" t="s">
        <v>140</v>
      </c>
      <c r="Z332" s="123" t="s">
        <v>248</v>
      </c>
      <c r="AA332" s="124" t="s">
        <v>488</v>
      </c>
      <c r="AB332" s="123">
        <v>0</v>
      </c>
      <c r="AC332" s="125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5">
        <v>0</v>
      </c>
      <c r="BE332" s="125">
        <v>0</v>
      </c>
      <c r="BF332" s="125">
        <v>0</v>
      </c>
      <c r="BG332" s="125">
        <v>0</v>
      </c>
      <c r="BH332" s="125">
        <v>0</v>
      </c>
      <c r="BI332" s="125">
        <v>0</v>
      </c>
      <c r="BJ332" s="125">
        <v>0</v>
      </c>
      <c r="BK332" s="125">
        <v>0</v>
      </c>
      <c r="BL332" s="125">
        <v>0</v>
      </c>
      <c r="BM332" s="125">
        <v>0</v>
      </c>
      <c r="BN332" s="125">
        <v>0</v>
      </c>
      <c r="BO332" s="125">
        <v>0</v>
      </c>
      <c r="BP332" s="125">
        <v>0</v>
      </c>
      <c r="BQ332" s="125">
        <v>0</v>
      </c>
    </row>
    <row r="333" spans="1:69" s="115" customFormat="1" ht="17.25" customHeight="1">
      <c r="A333" s="123" t="s">
        <v>482</v>
      </c>
      <c r="B333" s="123" t="s">
        <v>140</v>
      </c>
      <c r="C333" s="123" t="s">
        <v>489</v>
      </c>
      <c r="D333" s="124" t="s">
        <v>490</v>
      </c>
      <c r="E333" s="125">
        <v>0</v>
      </c>
      <c r="F333" s="125">
        <v>0</v>
      </c>
      <c r="G333" s="125">
        <v>0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3" t="s">
        <v>482</v>
      </c>
      <c r="Y333" s="123" t="s">
        <v>140</v>
      </c>
      <c r="Z333" s="123" t="s">
        <v>489</v>
      </c>
      <c r="AA333" s="124" t="s">
        <v>490</v>
      </c>
      <c r="AB333" s="123">
        <v>0</v>
      </c>
      <c r="AC333" s="125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5">
        <v>0</v>
      </c>
      <c r="BE333" s="125">
        <v>0</v>
      </c>
      <c r="BF333" s="125">
        <v>0</v>
      </c>
      <c r="BG333" s="125">
        <v>0</v>
      </c>
      <c r="BH333" s="125">
        <v>0</v>
      </c>
      <c r="BI333" s="125">
        <v>0</v>
      </c>
      <c r="BJ333" s="125">
        <v>0</v>
      </c>
      <c r="BK333" s="125">
        <v>0</v>
      </c>
      <c r="BL333" s="125">
        <v>0</v>
      </c>
      <c r="BM333" s="125">
        <v>0</v>
      </c>
      <c r="BN333" s="125">
        <v>0</v>
      </c>
      <c r="BO333" s="125">
        <v>0</v>
      </c>
      <c r="BP333" s="125">
        <v>0</v>
      </c>
      <c r="BQ333" s="125">
        <v>0</v>
      </c>
    </row>
    <row r="334" spans="1:69" s="115" customFormat="1" ht="17.25" customHeight="1">
      <c r="A334" s="123" t="s">
        <v>482</v>
      </c>
      <c r="B334" s="123" t="s">
        <v>140</v>
      </c>
      <c r="C334" s="123" t="s">
        <v>370</v>
      </c>
      <c r="D334" s="124" t="s">
        <v>491</v>
      </c>
      <c r="E334" s="125">
        <v>0</v>
      </c>
      <c r="F334" s="125">
        <v>0</v>
      </c>
      <c r="G334" s="125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0</v>
      </c>
      <c r="O334" s="125">
        <v>0</v>
      </c>
      <c r="P334" s="125">
        <v>0</v>
      </c>
      <c r="Q334" s="125">
        <v>0</v>
      </c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3" t="s">
        <v>482</v>
      </c>
      <c r="Y334" s="123" t="s">
        <v>140</v>
      </c>
      <c r="Z334" s="123" t="s">
        <v>370</v>
      </c>
      <c r="AA334" s="124" t="s">
        <v>491</v>
      </c>
      <c r="AB334" s="123">
        <v>0</v>
      </c>
      <c r="AC334" s="125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5">
        <v>0</v>
      </c>
      <c r="BE334" s="125">
        <v>0</v>
      </c>
      <c r="BF334" s="125">
        <v>0</v>
      </c>
      <c r="BG334" s="125">
        <v>0</v>
      </c>
      <c r="BH334" s="125">
        <v>0</v>
      </c>
      <c r="BI334" s="125">
        <v>0</v>
      </c>
      <c r="BJ334" s="125">
        <v>0</v>
      </c>
      <c r="BK334" s="125">
        <v>0</v>
      </c>
      <c r="BL334" s="125">
        <v>0</v>
      </c>
      <c r="BM334" s="125">
        <v>0</v>
      </c>
      <c r="BN334" s="125">
        <v>0</v>
      </c>
      <c r="BO334" s="125">
        <v>0</v>
      </c>
      <c r="BP334" s="125">
        <v>0</v>
      </c>
      <c r="BQ334" s="125">
        <v>0</v>
      </c>
    </row>
    <row r="335" spans="1:69" s="115" customFormat="1" ht="17.25" customHeight="1">
      <c r="A335" s="123" t="s">
        <v>482</v>
      </c>
      <c r="B335" s="123" t="s">
        <v>140</v>
      </c>
      <c r="C335" s="123" t="s">
        <v>194</v>
      </c>
      <c r="D335" s="124" t="s">
        <v>492</v>
      </c>
      <c r="E335" s="125">
        <v>0</v>
      </c>
      <c r="F335" s="125">
        <v>0</v>
      </c>
      <c r="G335" s="125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>
        <v>0</v>
      </c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3" t="s">
        <v>482</v>
      </c>
      <c r="Y335" s="123" t="s">
        <v>140</v>
      </c>
      <c r="Z335" s="123" t="s">
        <v>194</v>
      </c>
      <c r="AA335" s="124" t="s">
        <v>492</v>
      </c>
      <c r="AB335" s="123">
        <v>0</v>
      </c>
      <c r="AC335" s="125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5">
        <v>0</v>
      </c>
      <c r="BE335" s="125">
        <v>0</v>
      </c>
      <c r="BF335" s="125">
        <v>0</v>
      </c>
      <c r="BG335" s="125">
        <v>0</v>
      </c>
      <c r="BH335" s="125">
        <v>0</v>
      </c>
      <c r="BI335" s="125">
        <v>0</v>
      </c>
      <c r="BJ335" s="125">
        <v>0</v>
      </c>
      <c r="BK335" s="125">
        <v>0</v>
      </c>
      <c r="BL335" s="125">
        <v>0</v>
      </c>
      <c r="BM335" s="125">
        <v>0</v>
      </c>
      <c r="BN335" s="125">
        <v>0</v>
      </c>
      <c r="BO335" s="125">
        <v>0</v>
      </c>
      <c r="BP335" s="125">
        <v>0</v>
      </c>
      <c r="BQ335" s="125">
        <v>0</v>
      </c>
    </row>
    <row r="336" spans="1:69" s="115" customFormat="1" ht="17.25" customHeight="1">
      <c r="A336" s="123" t="s">
        <v>482</v>
      </c>
      <c r="B336" s="123" t="s">
        <v>140</v>
      </c>
      <c r="C336" s="123" t="s">
        <v>493</v>
      </c>
      <c r="D336" s="124" t="s">
        <v>494</v>
      </c>
      <c r="E336" s="125">
        <v>0</v>
      </c>
      <c r="F336" s="125">
        <v>0</v>
      </c>
      <c r="G336" s="125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3" t="s">
        <v>482</v>
      </c>
      <c r="Y336" s="123" t="s">
        <v>140</v>
      </c>
      <c r="Z336" s="123" t="s">
        <v>493</v>
      </c>
      <c r="AA336" s="124" t="s">
        <v>494</v>
      </c>
      <c r="AB336" s="123">
        <v>0</v>
      </c>
      <c r="AC336" s="125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5">
        <v>0</v>
      </c>
      <c r="BE336" s="125">
        <v>0</v>
      </c>
      <c r="BF336" s="125">
        <v>0</v>
      </c>
      <c r="BG336" s="125">
        <v>0</v>
      </c>
      <c r="BH336" s="125">
        <v>0</v>
      </c>
      <c r="BI336" s="125">
        <v>0</v>
      </c>
      <c r="BJ336" s="125">
        <v>0</v>
      </c>
      <c r="BK336" s="125">
        <v>0</v>
      </c>
      <c r="BL336" s="125">
        <v>0</v>
      </c>
      <c r="BM336" s="125">
        <v>0</v>
      </c>
      <c r="BN336" s="125">
        <v>0</v>
      </c>
      <c r="BO336" s="125">
        <v>0</v>
      </c>
      <c r="BP336" s="125">
        <v>0</v>
      </c>
      <c r="BQ336" s="125">
        <v>0</v>
      </c>
    </row>
    <row r="337" spans="1:69" s="115" customFormat="1" ht="17.25" customHeight="1">
      <c r="A337" s="123" t="s">
        <v>482</v>
      </c>
      <c r="B337" s="123" t="s">
        <v>140</v>
      </c>
      <c r="C337" s="123" t="s">
        <v>495</v>
      </c>
      <c r="D337" s="124" t="s">
        <v>496</v>
      </c>
      <c r="E337" s="125">
        <v>0</v>
      </c>
      <c r="F337" s="125">
        <v>0</v>
      </c>
      <c r="G337" s="125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>
        <v>0</v>
      </c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3" t="s">
        <v>482</v>
      </c>
      <c r="Y337" s="123" t="s">
        <v>140</v>
      </c>
      <c r="Z337" s="123" t="s">
        <v>495</v>
      </c>
      <c r="AA337" s="124" t="s">
        <v>496</v>
      </c>
      <c r="AB337" s="123">
        <v>0</v>
      </c>
      <c r="AC337" s="125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5">
        <v>0</v>
      </c>
      <c r="BE337" s="125">
        <v>0</v>
      </c>
      <c r="BF337" s="125">
        <v>0</v>
      </c>
      <c r="BG337" s="125">
        <v>0</v>
      </c>
      <c r="BH337" s="125">
        <v>0</v>
      </c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0</v>
      </c>
      <c r="BQ337" s="125">
        <v>0</v>
      </c>
    </row>
    <row r="338" spans="1:69" s="115" customFormat="1" ht="17.25" customHeight="1">
      <c r="A338" s="123" t="s">
        <v>482</v>
      </c>
      <c r="B338" s="123" t="s">
        <v>140</v>
      </c>
      <c r="C338" s="123" t="s">
        <v>153</v>
      </c>
      <c r="D338" s="124" t="s">
        <v>497</v>
      </c>
      <c r="E338" s="125">
        <v>0</v>
      </c>
      <c r="F338" s="125">
        <v>0</v>
      </c>
      <c r="G338" s="125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3" t="s">
        <v>482</v>
      </c>
      <c r="Y338" s="123" t="s">
        <v>140</v>
      </c>
      <c r="Z338" s="123" t="s">
        <v>153</v>
      </c>
      <c r="AA338" s="124" t="s">
        <v>497</v>
      </c>
      <c r="AB338" s="123">
        <v>0</v>
      </c>
      <c r="AC338" s="125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5">
        <v>0</v>
      </c>
      <c r="BE338" s="125">
        <v>0</v>
      </c>
      <c r="BF338" s="125">
        <v>0</v>
      </c>
      <c r="BG338" s="125">
        <v>0</v>
      </c>
      <c r="BH338" s="125">
        <v>0</v>
      </c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</row>
    <row r="339" spans="1:69" s="115" customFormat="1" ht="17.25" customHeight="1">
      <c r="A339" s="123"/>
      <c r="B339" s="123" t="s">
        <v>144</v>
      </c>
      <c r="C339" s="123"/>
      <c r="D339" s="124" t="s">
        <v>498</v>
      </c>
      <c r="E339" s="125">
        <v>3200.84</v>
      </c>
      <c r="F339" s="125">
        <v>2581.81</v>
      </c>
      <c r="G339" s="125">
        <v>1623.89</v>
      </c>
      <c r="H339" s="125">
        <v>426.76</v>
      </c>
      <c r="I339" s="125">
        <v>283.5</v>
      </c>
      <c r="J339" s="125">
        <v>114.22</v>
      </c>
      <c r="K339" s="125">
        <v>0</v>
      </c>
      <c r="L339" s="125">
        <v>29.04</v>
      </c>
      <c r="M339" s="125">
        <v>122.76</v>
      </c>
      <c r="N339" s="125">
        <v>0</v>
      </c>
      <c r="O339" s="125">
        <v>355.95</v>
      </c>
      <c r="P339" s="125">
        <v>0</v>
      </c>
      <c r="Q339" s="125">
        <v>0</v>
      </c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52.45</v>
      </c>
      <c r="X339" s="123"/>
      <c r="Y339" s="123" t="s">
        <v>144</v>
      </c>
      <c r="Z339" s="123"/>
      <c r="AA339" s="124" t="s">
        <v>498</v>
      </c>
      <c r="AB339" s="123">
        <v>432.8</v>
      </c>
      <c r="AC339" s="125">
        <f>SUM(AC340:AC350)</f>
        <v>58.94</v>
      </c>
      <c r="AD339" s="125">
        <f t="shared" ref="AD339:BC339" si="53">SUM(AD340:AD350)</f>
        <v>6.9</v>
      </c>
      <c r="AE339" s="125">
        <f t="shared" si="53"/>
        <v>0</v>
      </c>
      <c r="AF339" s="125">
        <f t="shared" si="53"/>
        <v>0</v>
      </c>
      <c r="AG339" s="125">
        <f t="shared" si="53"/>
        <v>3.6</v>
      </c>
      <c r="AH339" s="125">
        <f t="shared" si="53"/>
        <v>18.2</v>
      </c>
      <c r="AI339" s="125">
        <f t="shared" si="53"/>
        <v>1.2</v>
      </c>
      <c r="AJ339" s="125">
        <f t="shared" si="53"/>
        <v>0</v>
      </c>
      <c r="AK339" s="125">
        <f t="shared" si="53"/>
        <v>17</v>
      </c>
      <c r="AL339" s="125">
        <f t="shared" si="53"/>
        <v>70.31</v>
      </c>
      <c r="AM339" s="125">
        <f t="shared" si="53"/>
        <v>0</v>
      </c>
      <c r="AN339" s="125">
        <f t="shared" si="53"/>
        <v>5.6</v>
      </c>
      <c r="AO339" s="125">
        <f t="shared" si="53"/>
        <v>1</v>
      </c>
      <c r="AP339" s="125">
        <f t="shared" si="53"/>
        <v>3.6</v>
      </c>
      <c r="AQ339" s="125">
        <f t="shared" si="53"/>
        <v>5.2</v>
      </c>
      <c r="AR339" s="125">
        <f t="shared" si="53"/>
        <v>27.9</v>
      </c>
      <c r="AS339" s="125">
        <f t="shared" si="53"/>
        <v>4.7</v>
      </c>
      <c r="AT339" s="125">
        <f t="shared" si="53"/>
        <v>5</v>
      </c>
      <c r="AU339" s="125">
        <f t="shared" si="53"/>
        <v>0</v>
      </c>
      <c r="AV339" s="125">
        <f t="shared" si="53"/>
        <v>8.5</v>
      </c>
      <c r="AW339" s="125">
        <f t="shared" si="53"/>
        <v>0</v>
      </c>
      <c r="AX339" s="125">
        <f t="shared" si="53"/>
        <v>43.55</v>
      </c>
      <c r="AY339" s="125">
        <f t="shared" si="53"/>
        <v>0</v>
      </c>
      <c r="AZ339" s="125">
        <f t="shared" si="53"/>
        <v>26</v>
      </c>
      <c r="BA339" s="125">
        <f t="shared" si="53"/>
        <v>58.16</v>
      </c>
      <c r="BB339" s="125">
        <f t="shared" si="53"/>
        <v>0</v>
      </c>
      <c r="BC339" s="125">
        <f t="shared" si="53"/>
        <v>67.44</v>
      </c>
      <c r="BD339" s="125">
        <v>186.23</v>
      </c>
      <c r="BE339" s="125">
        <v>157</v>
      </c>
      <c r="BF339" s="125">
        <v>0</v>
      </c>
      <c r="BG339" s="125">
        <v>157</v>
      </c>
      <c r="BH339" s="125">
        <v>0</v>
      </c>
      <c r="BI339" s="125">
        <v>0</v>
      </c>
      <c r="BJ339" s="125">
        <v>29.23</v>
      </c>
      <c r="BK339" s="125">
        <v>0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</row>
    <row r="340" spans="1:69" s="115" customFormat="1" ht="17.25" customHeight="1">
      <c r="A340" s="123" t="s">
        <v>482</v>
      </c>
      <c r="B340" s="123" t="s">
        <v>146</v>
      </c>
      <c r="C340" s="123" t="s">
        <v>137</v>
      </c>
      <c r="D340" s="124" t="s">
        <v>141</v>
      </c>
      <c r="E340" s="125">
        <v>1240.83</v>
      </c>
      <c r="F340" s="125">
        <v>979.87</v>
      </c>
      <c r="G340" s="125">
        <v>566.07000000000005</v>
      </c>
      <c r="H340" s="125">
        <v>314.18</v>
      </c>
      <c r="I340" s="125">
        <v>256.05</v>
      </c>
      <c r="J340" s="125">
        <v>29.09</v>
      </c>
      <c r="K340" s="125">
        <v>0</v>
      </c>
      <c r="L340" s="125">
        <v>29.04</v>
      </c>
      <c r="M340" s="125">
        <v>47.17</v>
      </c>
      <c r="N340" s="125">
        <v>0</v>
      </c>
      <c r="O340" s="125">
        <v>0</v>
      </c>
      <c r="P340" s="125">
        <v>0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52.45</v>
      </c>
      <c r="X340" s="123" t="s">
        <v>482</v>
      </c>
      <c r="Y340" s="123" t="s">
        <v>146</v>
      </c>
      <c r="Z340" s="123" t="s">
        <v>137</v>
      </c>
      <c r="AA340" s="124" t="s">
        <v>141</v>
      </c>
      <c r="AB340" s="123">
        <v>253.78</v>
      </c>
      <c r="AC340" s="131">
        <v>31</v>
      </c>
      <c r="AD340" s="132">
        <v>3</v>
      </c>
      <c r="AE340" s="133">
        <v>0</v>
      </c>
      <c r="AF340" s="133">
        <v>0</v>
      </c>
      <c r="AG340" s="132">
        <v>2.5</v>
      </c>
      <c r="AH340" s="132">
        <v>11.5</v>
      </c>
      <c r="AI340" s="132">
        <v>1</v>
      </c>
      <c r="AJ340" s="132">
        <v>0</v>
      </c>
      <c r="AK340" s="132">
        <v>17</v>
      </c>
      <c r="AL340" s="132">
        <v>33</v>
      </c>
      <c r="AM340" s="133">
        <v>0</v>
      </c>
      <c r="AN340" s="132">
        <v>3.8</v>
      </c>
      <c r="AO340" s="132">
        <v>1</v>
      </c>
      <c r="AP340" s="132">
        <v>3</v>
      </c>
      <c r="AQ340" s="132">
        <v>2</v>
      </c>
      <c r="AR340" s="132">
        <v>13</v>
      </c>
      <c r="AS340" s="133">
        <v>0</v>
      </c>
      <c r="AT340" s="133">
        <v>5</v>
      </c>
      <c r="AU340" s="133">
        <v>0</v>
      </c>
      <c r="AV340" s="132">
        <v>5</v>
      </c>
      <c r="AW340" s="133">
        <v>0</v>
      </c>
      <c r="AX340" s="132">
        <v>19.2</v>
      </c>
      <c r="AY340" s="132">
        <v>0</v>
      </c>
      <c r="AZ340" s="132">
        <v>14</v>
      </c>
      <c r="BA340" s="132">
        <v>39.06</v>
      </c>
      <c r="BB340" s="132">
        <v>0</v>
      </c>
      <c r="BC340" s="132">
        <v>49.72</v>
      </c>
      <c r="BD340" s="125">
        <v>7.18</v>
      </c>
      <c r="BE340" s="125">
        <v>0</v>
      </c>
      <c r="BF340" s="125">
        <v>0</v>
      </c>
      <c r="BG340" s="125">
        <v>0</v>
      </c>
      <c r="BH340" s="125">
        <v>0</v>
      </c>
      <c r="BI340" s="125">
        <v>0</v>
      </c>
      <c r="BJ340" s="125">
        <v>7.18</v>
      </c>
      <c r="BK340" s="125">
        <v>0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</row>
    <row r="341" spans="1:69" s="115" customFormat="1" ht="17.25" customHeight="1">
      <c r="A341" s="123" t="s">
        <v>482</v>
      </c>
      <c r="B341" s="123" t="s">
        <v>146</v>
      </c>
      <c r="C341" s="123" t="s">
        <v>155</v>
      </c>
      <c r="D341" s="124" t="s">
        <v>499</v>
      </c>
      <c r="E341" s="125">
        <v>1958.79</v>
      </c>
      <c r="F341" s="125">
        <v>1601.94</v>
      </c>
      <c r="G341" s="125">
        <v>1057.82</v>
      </c>
      <c r="H341" s="125">
        <v>112.58</v>
      </c>
      <c r="I341" s="125">
        <v>27.45</v>
      </c>
      <c r="J341" s="125">
        <v>85.13</v>
      </c>
      <c r="K341" s="125">
        <v>0</v>
      </c>
      <c r="L341" s="125">
        <v>0</v>
      </c>
      <c r="M341" s="125">
        <v>75.59</v>
      </c>
      <c r="N341" s="125">
        <v>0</v>
      </c>
      <c r="O341" s="125">
        <v>355.95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3" t="s">
        <v>482</v>
      </c>
      <c r="Y341" s="123" t="s">
        <v>146</v>
      </c>
      <c r="Z341" s="123" t="s">
        <v>155</v>
      </c>
      <c r="AA341" s="124" t="s">
        <v>499</v>
      </c>
      <c r="AB341" s="123">
        <v>179.02</v>
      </c>
      <c r="AC341" s="131">
        <v>27.94</v>
      </c>
      <c r="AD341" s="132">
        <v>3.9</v>
      </c>
      <c r="AE341" s="133">
        <v>0</v>
      </c>
      <c r="AF341" s="133">
        <v>0</v>
      </c>
      <c r="AG341" s="132">
        <v>1.1000000000000001</v>
      </c>
      <c r="AH341" s="132">
        <v>6.7</v>
      </c>
      <c r="AI341" s="132">
        <v>0.2</v>
      </c>
      <c r="AJ341" s="132">
        <v>0</v>
      </c>
      <c r="AK341" s="132">
        <v>0</v>
      </c>
      <c r="AL341" s="132">
        <v>37.31</v>
      </c>
      <c r="AM341" s="133">
        <v>0</v>
      </c>
      <c r="AN341" s="132">
        <v>1.8</v>
      </c>
      <c r="AO341" s="132">
        <v>0</v>
      </c>
      <c r="AP341" s="132">
        <v>0.6</v>
      </c>
      <c r="AQ341" s="132">
        <v>3.2</v>
      </c>
      <c r="AR341" s="132">
        <v>14.9</v>
      </c>
      <c r="AS341" s="133">
        <v>4.7</v>
      </c>
      <c r="AT341" s="133">
        <v>0</v>
      </c>
      <c r="AU341" s="133">
        <v>0</v>
      </c>
      <c r="AV341" s="132">
        <v>3.5</v>
      </c>
      <c r="AW341" s="133">
        <v>0</v>
      </c>
      <c r="AX341" s="132">
        <v>24.35</v>
      </c>
      <c r="AY341" s="132">
        <v>0</v>
      </c>
      <c r="AZ341" s="132">
        <v>12</v>
      </c>
      <c r="BA341" s="132">
        <v>19.100000000000001</v>
      </c>
      <c r="BB341" s="132">
        <v>0</v>
      </c>
      <c r="BC341" s="132">
        <v>17.72</v>
      </c>
      <c r="BD341" s="125">
        <v>177.83</v>
      </c>
      <c r="BE341" s="125">
        <v>157</v>
      </c>
      <c r="BF341" s="125">
        <v>0</v>
      </c>
      <c r="BG341" s="125">
        <v>157</v>
      </c>
      <c r="BH341" s="125">
        <v>0</v>
      </c>
      <c r="BI341" s="125">
        <v>0</v>
      </c>
      <c r="BJ341" s="125">
        <v>20.83</v>
      </c>
      <c r="BK341" s="125">
        <v>0</v>
      </c>
      <c r="BL341" s="125">
        <v>0</v>
      </c>
      <c r="BM341" s="125">
        <v>0</v>
      </c>
      <c r="BN341" s="125">
        <v>0</v>
      </c>
      <c r="BO341" s="125">
        <v>0</v>
      </c>
      <c r="BP341" s="125">
        <v>0</v>
      </c>
      <c r="BQ341" s="125">
        <v>0</v>
      </c>
    </row>
    <row r="342" spans="1:69" s="115" customFormat="1" ht="17.25" customHeight="1">
      <c r="A342" s="123" t="s">
        <v>482</v>
      </c>
      <c r="B342" s="123" t="s">
        <v>146</v>
      </c>
      <c r="C342" s="123" t="s">
        <v>159</v>
      </c>
      <c r="D342" s="124" t="s">
        <v>500</v>
      </c>
      <c r="E342" s="125">
        <v>0</v>
      </c>
      <c r="F342" s="125">
        <v>0</v>
      </c>
      <c r="G342" s="125">
        <v>0</v>
      </c>
      <c r="H342" s="125"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3" t="s">
        <v>482</v>
      </c>
      <c r="Y342" s="123" t="s">
        <v>146</v>
      </c>
      <c r="Z342" s="123" t="s">
        <v>159</v>
      </c>
      <c r="AA342" s="124" t="s">
        <v>500</v>
      </c>
      <c r="AB342" s="123">
        <v>0</v>
      </c>
      <c r="AC342" s="125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5">
        <v>0</v>
      </c>
      <c r="BE342" s="125">
        <v>0</v>
      </c>
      <c r="BF342" s="125">
        <v>0</v>
      </c>
      <c r="BG342" s="125">
        <v>0</v>
      </c>
      <c r="BH342" s="125">
        <v>0</v>
      </c>
      <c r="BI342" s="125">
        <v>0</v>
      </c>
      <c r="BJ342" s="125">
        <v>0</v>
      </c>
      <c r="BK342" s="125">
        <v>0</v>
      </c>
      <c r="BL342" s="125">
        <v>0</v>
      </c>
      <c r="BM342" s="125">
        <v>0</v>
      </c>
      <c r="BN342" s="125">
        <v>0</v>
      </c>
      <c r="BO342" s="125">
        <v>0</v>
      </c>
      <c r="BP342" s="125">
        <v>0</v>
      </c>
      <c r="BQ342" s="125">
        <v>0</v>
      </c>
    </row>
    <row r="343" spans="1:69" s="115" customFormat="1" ht="17.25" customHeight="1">
      <c r="A343" s="123" t="s">
        <v>482</v>
      </c>
      <c r="B343" s="123" t="s">
        <v>146</v>
      </c>
      <c r="C343" s="123" t="s">
        <v>166</v>
      </c>
      <c r="D343" s="124" t="s">
        <v>501</v>
      </c>
      <c r="E343" s="125">
        <v>0</v>
      </c>
      <c r="F343" s="125">
        <v>0</v>
      </c>
      <c r="G343" s="125">
        <v>0</v>
      </c>
      <c r="H343" s="125"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>
        <v>0</v>
      </c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3" t="s">
        <v>482</v>
      </c>
      <c r="Y343" s="123" t="s">
        <v>146</v>
      </c>
      <c r="Z343" s="123" t="s">
        <v>166</v>
      </c>
      <c r="AA343" s="124" t="s">
        <v>501</v>
      </c>
      <c r="AB343" s="123">
        <v>0</v>
      </c>
      <c r="AC343" s="125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5">
        <v>0</v>
      </c>
      <c r="BE343" s="125">
        <v>0</v>
      </c>
      <c r="BF343" s="125">
        <v>0</v>
      </c>
      <c r="BG343" s="125">
        <v>0</v>
      </c>
      <c r="BH343" s="125">
        <v>0</v>
      </c>
      <c r="BI343" s="125">
        <v>0</v>
      </c>
      <c r="BJ343" s="125">
        <v>0</v>
      </c>
      <c r="BK343" s="125">
        <v>0</v>
      </c>
      <c r="BL343" s="125">
        <v>0</v>
      </c>
      <c r="BM343" s="125">
        <v>0</v>
      </c>
      <c r="BN343" s="125">
        <v>0</v>
      </c>
      <c r="BO343" s="125">
        <v>0</v>
      </c>
      <c r="BP343" s="125">
        <v>0</v>
      </c>
      <c r="BQ343" s="125">
        <v>0</v>
      </c>
    </row>
    <row r="344" spans="1:69" s="115" customFormat="1" ht="17.25" customHeight="1">
      <c r="A344" s="123" t="s">
        <v>482</v>
      </c>
      <c r="B344" s="123" t="s">
        <v>146</v>
      </c>
      <c r="C344" s="123" t="s">
        <v>163</v>
      </c>
      <c r="D344" s="124" t="s">
        <v>502</v>
      </c>
      <c r="E344" s="125">
        <v>0</v>
      </c>
      <c r="F344" s="125">
        <v>0</v>
      </c>
      <c r="G344" s="125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>
        <v>0</v>
      </c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3" t="s">
        <v>482</v>
      </c>
      <c r="Y344" s="123" t="s">
        <v>146</v>
      </c>
      <c r="Z344" s="123" t="s">
        <v>163</v>
      </c>
      <c r="AA344" s="124" t="s">
        <v>502</v>
      </c>
      <c r="AB344" s="123">
        <v>0</v>
      </c>
      <c r="AC344" s="125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5">
        <v>0</v>
      </c>
      <c r="BE344" s="125">
        <v>0</v>
      </c>
      <c r="BF344" s="125">
        <v>0</v>
      </c>
      <c r="BG344" s="125">
        <v>0</v>
      </c>
      <c r="BH344" s="125">
        <v>0</v>
      </c>
      <c r="BI344" s="125">
        <v>0</v>
      </c>
      <c r="BJ344" s="125">
        <v>0</v>
      </c>
      <c r="BK344" s="125">
        <v>0</v>
      </c>
      <c r="BL344" s="125">
        <v>0</v>
      </c>
      <c r="BM344" s="125">
        <v>0</v>
      </c>
      <c r="BN344" s="125">
        <v>0</v>
      </c>
      <c r="BO344" s="125">
        <v>0</v>
      </c>
      <c r="BP344" s="125">
        <v>0</v>
      </c>
      <c r="BQ344" s="125">
        <v>0</v>
      </c>
    </row>
    <row r="345" spans="1:69" s="115" customFormat="1" ht="17.25" customHeight="1">
      <c r="A345" s="123" t="s">
        <v>482</v>
      </c>
      <c r="B345" s="123" t="s">
        <v>146</v>
      </c>
      <c r="C345" s="123" t="s">
        <v>302</v>
      </c>
      <c r="D345" s="124" t="s">
        <v>503</v>
      </c>
      <c r="E345" s="125">
        <v>0</v>
      </c>
      <c r="F345" s="125">
        <v>0</v>
      </c>
      <c r="G345" s="125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5">
        <v>0</v>
      </c>
      <c r="Q345" s="125">
        <v>0</v>
      </c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3" t="s">
        <v>482</v>
      </c>
      <c r="Y345" s="123" t="s">
        <v>146</v>
      </c>
      <c r="Z345" s="123" t="s">
        <v>302</v>
      </c>
      <c r="AA345" s="124" t="s">
        <v>503</v>
      </c>
      <c r="AB345" s="123">
        <v>0</v>
      </c>
      <c r="AC345" s="125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5">
        <v>0</v>
      </c>
      <c r="BE345" s="125">
        <v>0</v>
      </c>
      <c r="BF345" s="125">
        <v>0</v>
      </c>
      <c r="BG345" s="125">
        <v>0</v>
      </c>
      <c r="BH345" s="125">
        <v>0</v>
      </c>
      <c r="BI345" s="125">
        <v>0</v>
      </c>
      <c r="BJ345" s="125">
        <v>0</v>
      </c>
      <c r="BK345" s="125">
        <v>0</v>
      </c>
      <c r="BL345" s="125">
        <v>0</v>
      </c>
      <c r="BM345" s="125">
        <v>0</v>
      </c>
      <c r="BN345" s="125">
        <v>0</v>
      </c>
      <c r="BO345" s="125">
        <v>0</v>
      </c>
      <c r="BP345" s="125">
        <v>0</v>
      </c>
      <c r="BQ345" s="125">
        <v>0</v>
      </c>
    </row>
    <row r="346" spans="1:69" s="115" customFormat="1" ht="17.25" customHeight="1">
      <c r="A346" s="123" t="s">
        <v>482</v>
      </c>
      <c r="B346" s="123" t="s">
        <v>146</v>
      </c>
      <c r="C346" s="123" t="s">
        <v>181</v>
      </c>
      <c r="D346" s="124" t="s">
        <v>504</v>
      </c>
      <c r="E346" s="125">
        <v>1.22</v>
      </c>
      <c r="F346" s="125">
        <v>0</v>
      </c>
      <c r="G346" s="125">
        <v>0</v>
      </c>
      <c r="H346" s="125">
        <v>0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3" t="s">
        <v>482</v>
      </c>
      <c r="Y346" s="123" t="s">
        <v>146</v>
      </c>
      <c r="Z346" s="123" t="s">
        <v>181</v>
      </c>
      <c r="AA346" s="124" t="s">
        <v>504</v>
      </c>
      <c r="AB346" s="123">
        <v>0</v>
      </c>
      <c r="AC346" s="125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5">
        <v>1.22</v>
      </c>
      <c r="BE346" s="125">
        <v>0</v>
      </c>
      <c r="BF346" s="125">
        <v>0</v>
      </c>
      <c r="BG346" s="125">
        <v>0</v>
      </c>
      <c r="BH346" s="125">
        <v>0</v>
      </c>
      <c r="BI346" s="125">
        <v>0</v>
      </c>
      <c r="BJ346" s="125">
        <v>1.22</v>
      </c>
      <c r="BK346" s="125">
        <v>0</v>
      </c>
      <c r="BL346" s="125">
        <v>0</v>
      </c>
      <c r="BM346" s="125">
        <v>0</v>
      </c>
      <c r="BN346" s="125">
        <v>0</v>
      </c>
      <c r="BO346" s="125">
        <v>0</v>
      </c>
      <c r="BP346" s="125">
        <v>0</v>
      </c>
      <c r="BQ346" s="125">
        <v>0</v>
      </c>
    </row>
    <row r="347" spans="1:69" s="115" customFormat="1" ht="17.25" customHeight="1">
      <c r="A347" s="123" t="s">
        <v>482</v>
      </c>
      <c r="B347" s="123" t="s">
        <v>146</v>
      </c>
      <c r="C347" s="123" t="s">
        <v>251</v>
      </c>
      <c r="D347" s="124" t="s">
        <v>505</v>
      </c>
      <c r="E347" s="125">
        <v>0</v>
      </c>
      <c r="F347" s="125">
        <v>0</v>
      </c>
      <c r="G347" s="125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5">
        <v>0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3" t="s">
        <v>482</v>
      </c>
      <c r="Y347" s="123" t="s">
        <v>146</v>
      </c>
      <c r="Z347" s="123" t="s">
        <v>251</v>
      </c>
      <c r="AA347" s="124" t="s">
        <v>505</v>
      </c>
      <c r="AB347" s="123">
        <v>0</v>
      </c>
      <c r="AC347" s="125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5">
        <v>0</v>
      </c>
      <c r="BE347" s="125">
        <v>0</v>
      </c>
      <c r="BF347" s="125">
        <v>0</v>
      </c>
      <c r="BG347" s="125">
        <v>0</v>
      </c>
      <c r="BH347" s="125">
        <v>0</v>
      </c>
      <c r="BI347" s="125">
        <v>0</v>
      </c>
      <c r="BJ347" s="125">
        <v>0</v>
      </c>
      <c r="BK347" s="125">
        <v>0</v>
      </c>
      <c r="BL347" s="125">
        <v>0</v>
      </c>
      <c r="BM347" s="125">
        <v>0</v>
      </c>
      <c r="BN347" s="125">
        <v>0</v>
      </c>
      <c r="BO347" s="125">
        <v>0</v>
      </c>
      <c r="BP347" s="125">
        <v>0</v>
      </c>
      <c r="BQ347" s="125">
        <v>0</v>
      </c>
    </row>
    <row r="348" spans="1:69" s="115" customFormat="1" ht="17.25" customHeight="1">
      <c r="A348" s="123" t="s">
        <v>482</v>
      </c>
      <c r="B348" s="123" t="s">
        <v>146</v>
      </c>
      <c r="C348" s="123" t="s">
        <v>194</v>
      </c>
      <c r="D348" s="124" t="s">
        <v>506</v>
      </c>
      <c r="E348" s="125">
        <v>0</v>
      </c>
      <c r="F348" s="125">
        <v>0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3" t="s">
        <v>482</v>
      </c>
      <c r="Y348" s="123" t="s">
        <v>146</v>
      </c>
      <c r="Z348" s="123" t="s">
        <v>194</v>
      </c>
      <c r="AA348" s="124" t="s">
        <v>506</v>
      </c>
      <c r="AB348" s="123">
        <v>0</v>
      </c>
      <c r="AC348" s="125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5">
        <v>0</v>
      </c>
      <c r="BE348" s="125">
        <v>0</v>
      </c>
      <c r="BF348" s="125">
        <v>0</v>
      </c>
      <c r="BG348" s="125">
        <v>0</v>
      </c>
      <c r="BH348" s="125">
        <v>0</v>
      </c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</row>
    <row r="349" spans="1:69" s="115" customFormat="1" ht="17.25" customHeight="1">
      <c r="A349" s="123" t="s">
        <v>482</v>
      </c>
      <c r="B349" s="123" t="s">
        <v>146</v>
      </c>
      <c r="C349" s="123" t="s">
        <v>218</v>
      </c>
      <c r="D349" s="124" t="s">
        <v>507</v>
      </c>
      <c r="E349" s="125">
        <v>0</v>
      </c>
      <c r="F349" s="125">
        <v>0</v>
      </c>
      <c r="G349" s="125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3" t="s">
        <v>482</v>
      </c>
      <c r="Y349" s="123" t="s">
        <v>146</v>
      </c>
      <c r="Z349" s="123" t="s">
        <v>218</v>
      </c>
      <c r="AA349" s="124" t="s">
        <v>507</v>
      </c>
      <c r="AB349" s="123">
        <v>0</v>
      </c>
      <c r="AC349" s="125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5">
        <v>0</v>
      </c>
      <c r="BE349" s="125">
        <v>0</v>
      </c>
      <c r="BF349" s="125">
        <v>0</v>
      </c>
      <c r="BG349" s="125">
        <v>0</v>
      </c>
      <c r="BH349" s="125">
        <v>0</v>
      </c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</row>
    <row r="350" spans="1:69" s="115" customFormat="1" ht="17.25" customHeight="1">
      <c r="A350" s="123" t="s">
        <v>482</v>
      </c>
      <c r="B350" s="123" t="s">
        <v>146</v>
      </c>
      <c r="C350" s="123" t="s">
        <v>153</v>
      </c>
      <c r="D350" s="124" t="s">
        <v>508</v>
      </c>
      <c r="E350" s="125">
        <v>0</v>
      </c>
      <c r="F350" s="125">
        <v>0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3" t="s">
        <v>482</v>
      </c>
      <c r="Y350" s="123" t="s">
        <v>146</v>
      </c>
      <c r="Z350" s="123" t="s">
        <v>153</v>
      </c>
      <c r="AA350" s="124" t="s">
        <v>508</v>
      </c>
      <c r="AB350" s="123">
        <v>0</v>
      </c>
      <c r="AC350" s="125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5">
        <v>0</v>
      </c>
      <c r="BE350" s="125">
        <v>0</v>
      </c>
      <c r="BF350" s="125">
        <v>0</v>
      </c>
      <c r="BG350" s="125">
        <v>0</v>
      </c>
      <c r="BH350" s="125">
        <v>0</v>
      </c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</row>
    <row r="351" spans="1:69" s="115" customFormat="1" ht="17.25" customHeight="1">
      <c r="A351" s="123"/>
      <c r="B351" s="123" t="s">
        <v>148</v>
      </c>
      <c r="C351" s="123"/>
      <c r="D351" s="124" t="s">
        <v>509</v>
      </c>
      <c r="E351" s="125">
        <v>1462.98</v>
      </c>
      <c r="F351" s="125">
        <v>1224.3499999999999</v>
      </c>
      <c r="G351" s="125">
        <v>644.92999999999995</v>
      </c>
      <c r="H351" s="125">
        <v>209.44</v>
      </c>
      <c r="I351" s="125">
        <v>177.53</v>
      </c>
      <c r="J351" s="125">
        <v>31.91</v>
      </c>
      <c r="K351" s="125">
        <v>0</v>
      </c>
      <c r="L351" s="125">
        <v>0</v>
      </c>
      <c r="M351" s="125">
        <v>46.01</v>
      </c>
      <c r="N351" s="125">
        <v>0</v>
      </c>
      <c r="O351" s="125">
        <v>137.47999999999999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186.5</v>
      </c>
      <c r="X351" s="123"/>
      <c r="Y351" s="123" t="s">
        <v>148</v>
      </c>
      <c r="Z351" s="123"/>
      <c r="AA351" s="124" t="s">
        <v>509</v>
      </c>
      <c r="AB351" s="123">
        <v>238.22</v>
      </c>
      <c r="AC351" s="125">
        <f>SUM(AC352:AC364)</f>
        <v>23.4</v>
      </c>
      <c r="AD351" s="125">
        <f t="shared" ref="AD351:BC351" si="54">SUM(AD352:AD364)</f>
        <v>3.46</v>
      </c>
      <c r="AE351" s="125">
        <f t="shared" si="54"/>
        <v>0</v>
      </c>
      <c r="AF351" s="125">
        <f t="shared" si="54"/>
        <v>0</v>
      </c>
      <c r="AG351" s="125">
        <f t="shared" si="54"/>
        <v>0.42</v>
      </c>
      <c r="AH351" s="125">
        <f t="shared" si="54"/>
        <v>11.71</v>
      </c>
      <c r="AI351" s="125">
        <f t="shared" si="54"/>
        <v>0.85</v>
      </c>
      <c r="AJ351" s="125">
        <f t="shared" si="54"/>
        <v>0</v>
      </c>
      <c r="AK351" s="125">
        <f t="shared" si="54"/>
        <v>7</v>
      </c>
      <c r="AL351" s="125">
        <f t="shared" si="54"/>
        <v>30.28</v>
      </c>
      <c r="AM351" s="125">
        <f t="shared" si="54"/>
        <v>0</v>
      </c>
      <c r="AN351" s="125">
        <f t="shared" si="54"/>
        <v>2</v>
      </c>
      <c r="AO351" s="125">
        <f t="shared" si="54"/>
        <v>0</v>
      </c>
      <c r="AP351" s="125">
        <f t="shared" si="54"/>
        <v>0</v>
      </c>
      <c r="AQ351" s="125">
        <f t="shared" si="54"/>
        <v>5</v>
      </c>
      <c r="AR351" s="125">
        <f t="shared" si="54"/>
        <v>11.82</v>
      </c>
      <c r="AS351" s="125">
        <f t="shared" si="54"/>
        <v>0</v>
      </c>
      <c r="AT351" s="125">
        <f t="shared" si="54"/>
        <v>0</v>
      </c>
      <c r="AU351" s="125">
        <f t="shared" si="54"/>
        <v>0</v>
      </c>
      <c r="AV351" s="125">
        <f t="shared" si="54"/>
        <v>12</v>
      </c>
      <c r="AW351" s="125">
        <f t="shared" si="54"/>
        <v>7</v>
      </c>
      <c r="AX351" s="125">
        <f t="shared" si="54"/>
        <v>23.5</v>
      </c>
      <c r="AY351" s="125">
        <f t="shared" si="54"/>
        <v>0</v>
      </c>
      <c r="AZ351" s="125">
        <f t="shared" si="54"/>
        <v>0</v>
      </c>
      <c r="BA351" s="125">
        <f t="shared" si="54"/>
        <v>58.82</v>
      </c>
      <c r="BB351" s="125">
        <f t="shared" si="54"/>
        <v>0</v>
      </c>
      <c r="BC351" s="125">
        <f t="shared" si="54"/>
        <v>40.96</v>
      </c>
      <c r="BD351" s="125">
        <v>0.4</v>
      </c>
      <c r="BE351" s="125">
        <v>0</v>
      </c>
      <c r="BF351" s="125">
        <v>0</v>
      </c>
      <c r="BG351" s="125">
        <v>0</v>
      </c>
      <c r="BH351" s="125">
        <v>0</v>
      </c>
      <c r="BI351" s="125">
        <v>0</v>
      </c>
      <c r="BJ351" s="125">
        <v>0.4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0</v>
      </c>
      <c r="BQ351" s="125">
        <v>0</v>
      </c>
    </row>
    <row r="352" spans="1:69" s="115" customFormat="1" ht="17.25" customHeight="1">
      <c r="A352" s="123" t="s">
        <v>482</v>
      </c>
      <c r="B352" s="123" t="s">
        <v>150</v>
      </c>
      <c r="C352" s="123" t="s">
        <v>137</v>
      </c>
      <c r="D352" s="124" t="s">
        <v>141</v>
      </c>
      <c r="E352" s="125">
        <v>465.15</v>
      </c>
      <c r="F352" s="125">
        <v>358.39</v>
      </c>
      <c r="G352" s="125">
        <v>218.88</v>
      </c>
      <c r="H352" s="125">
        <v>121.28</v>
      </c>
      <c r="I352" s="125">
        <v>121.28</v>
      </c>
      <c r="J352" s="125">
        <v>0</v>
      </c>
      <c r="K352" s="125">
        <v>0</v>
      </c>
      <c r="L352" s="125">
        <v>0</v>
      </c>
      <c r="M352" s="125">
        <v>18.239999999999998</v>
      </c>
      <c r="N352" s="125">
        <v>0</v>
      </c>
      <c r="O352" s="125">
        <v>0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3" t="s">
        <v>482</v>
      </c>
      <c r="Y352" s="123" t="s">
        <v>150</v>
      </c>
      <c r="Z352" s="123" t="s">
        <v>137</v>
      </c>
      <c r="AA352" s="124" t="s">
        <v>141</v>
      </c>
      <c r="AB352" s="123">
        <v>106.36</v>
      </c>
      <c r="AC352" s="131">
        <v>6</v>
      </c>
      <c r="AD352" s="132">
        <v>2</v>
      </c>
      <c r="AE352" s="133">
        <v>0</v>
      </c>
      <c r="AF352" s="133">
        <v>0</v>
      </c>
      <c r="AG352" s="132">
        <v>0</v>
      </c>
      <c r="AH352" s="132">
        <v>8.8000000000000007</v>
      </c>
      <c r="AI352" s="132">
        <v>0</v>
      </c>
      <c r="AJ352" s="132">
        <v>0</v>
      </c>
      <c r="AK352" s="132">
        <v>7</v>
      </c>
      <c r="AL352" s="132">
        <v>10.039999999999999</v>
      </c>
      <c r="AM352" s="133">
        <v>0</v>
      </c>
      <c r="AN352" s="132">
        <v>2</v>
      </c>
      <c r="AO352" s="132">
        <v>0</v>
      </c>
      <c r="AP352" s="132">
        <v>0</v>
      </c>
      <c r="AQ352" s="132">
        <v>3</v>
      </c>
      <c r="AR352" s="132">
        <v>4.8</v>
      </c>
      <c r="AS352" s="133">
        <v>0</v>
      </c>
      <c r="AT352" s="133">
        <v>0</v>
      </c>
      <c r="AU352" s="133">
        <v>0</v>
      </c>
      <c r="AV352" s="132">
        <v>10</v>
      </c>
      <c r="AW352" s="133">
        <v>7</v>
      </c>
      <c r="AX352" s="132">
        <v>18</v>
      </c>
      <c r="AY352" s="132">
        <v>0</v>
      </c>
      <c r="AZ352" s="132">
        <v>0</v>
      </c>
      <c r="BA352" s="132">
        <v>27.72</v>
      </c>
      <c r="BB352" s="132">
        <v>0</v>
      </c>
      <c r="BC352" s="132">
        <v>0</v>
      </c>
      <c r="BD352" s="125">
        <v>0.4</v>
      </c>
      <c r="BE352" s="125">
        <v>0</v>
      </c>
      <c r="BF352" s="125">
        <v>0</v>
      </c>
      <c r="BG352" s="125">
        <v>0</v>
      </c>
      <c r="BH352" s="125">
        <v>0</v>
      </c>
      <c r="BI352" s="125">
        <v>0</v>
      </c>
      <c r="BJ352" s="125">
        <v>0.4</v>
      </c>
      <c r="BK352" s="125">
        <v>0</v>
      </c>
      <c r="BL352" s="125">
        <v>0</v>
      </c>
      <c r="BM352" s="125">
        <v>0</v>
      </c>
      <c r="BN352" s="125">
        <v>0</v>
      </c>
      <c r="BO352" s="125">
        <v>0</v>
      </c>
      <c r="BP352" s="125">
        <v>0</v>
      </c>
      <c r="BQ352" s="125">
        <v>0</v>
      </c>
    </row>
    <row r="353" spans="1:69" s="115" customFormat="1" ht="17.25" customHeight="1">
      <c r="A353" s="123" t="s">
        <v>482</v>
      </c>
      <c r="B353" s="123" t="s">
        <v>150</v>
      </c>
      <c r="C353" s="123" t="s">
        <v>148</v>
      </c>
      <c r="D353" s="124" t="s">
        <v>208</v>
      </c>
      <c r="E353" s="125">
        <v>0</v>
      </c>
      <c r="F353" s="125">
        <v>0</v>
      </c>
      <c r="G353" s="125">
        <v>0</v>
      </c>
      <c r="H353" s="125"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>
        <v>0</v>
      </c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3" t="s">
        <v>482</v>
      </c>
      <c r="Y353" s="123" t="s">
        <v>150</v>
      </c>
      <c r="Z353" s="123" t="s">
        <v>148</v>
      </c>
      <c r="AA353" s="124" t="s">
        <v>208</v>
      </c>
      <c r="AB353" s="123">
        <v>0</v>
      </c>
      <c r="AC353" s="125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5">
        <v>0</v>
      </c>
      <c r="BE353" s="125">
        <v>0</v>
      </c>
      <c r="BF353" s="125">
        <v>0</v>
      </c>
      <c r="BG353" s="125">
        <v>0</v>
      </c>
      <c r="BH353" s="125">
        <v>0</v>
      </c>
      <c r="BI353" s="125">
        <v>0</v>
      </c>
      <c r="BJ353" s="125">
        <v>0</v>
      </c>
      <c r="BK353" s="125">
        <v>0</v>
      </c>
      <c r="BL353" s="125">
        <v>0</v>
      </c>
      <c r="BM353" s="125">
        <v>0</v>
      </c>
      <c r="BN353" s="125">
        <v>0</v>
      </c>
      <c r="BO353" s="125">
        <v>0</v>
      </c>
      <c r="BP353" s="125">
        <v>0</v>
      </c>
      <c r="BQ353" s="125">
        <v>0</v>
      </c>
    </row>
    <row r="354" spans="1:69" s="115" customFormat="1" ht="17.25" customHeight="1">
      <c r="A354" s="123" t="s">
        <v>482</v>
      </c>
      <c r="B354" s="123" t="s">
        <v>150</v>
      </c>
      <c r="C354" s="123" t="s">
        <v>155</v>
      </c>
      <c r="D354" s="124" t="s">
        <v>510</v>
      </c>
      <c r="E354" s="125">
        <v>49.56</v>
      </c>
      <c r="F354" s="125">
        <v>49.56</v>
      </c>
      <c r="G354" s="125">
        <v>49.56</v>
      </c>
      <c r="H354" s="125"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>
        <v>0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3" t="s">
        <v>482</v>
      </c>
      <c r="Y354" s="123" t="s">
        <v>150</v>
      </c>
      <c r="Z354" s="123" t="s">
        <v>155</v>
      </c>
      <c r="AA354" s="124" t="s">
        <v>510</v>
      </c>
      <c r="AB354" s="123">
        <v>0</v>
      </c>
      <c r="AC354" s="125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5">
        <v>0</v>
      </c>
      <c r="BE354" s="125">
        <v>0</v>
      </c>
      <c r="BF354" s="125">
        <v>0</v>
      </c>
      <c r="BG354" s="125">
        <v>0</v>
      </c>
      <c r="BH354" s="125">
        <v>0</v>
      </c>
      <c r="BI354" s="125">
        <v>0</v>
      </c>
      <c r="BJ354" s="125">
        <v>0</v>
      </c>
      <c r="BK354" s="125">
        <v>0</v>
      </c>
      <c r="BL354" s="125">
        <v>0</v>
      </c>
      <c r="BM354" s="125">
        <v>0</v>
      </c>
      <c r="BN354" s="125">
        <v>0</v>
      </c>
      <c r="BO354" s="125">
        <v>0</v>
      </c>
      <c r="BP354" s="125">
        <v>0</v>
      </c>
      <c r="BQ354" s="125">
        <v>0</v>
      </c>
    </row>
    <row r="355" spans="1:69" s="115" customFormat="1" ht="17.25" customHeight="1">
      <c r="A355" s="123" t="s">
        <v>482</v>
      </c>
      <c r="B355" s="123" t="s">
        <v>150</v>
      </c>
      <c r="C355" s="123" t="s">
        <v>159</v>
      </c>
      <c r="D355" s="124" t="s">
        <v>511</v>
      </c>
      <c r="E355" s="125">
        <v>0</v>
      </c>
      <c r="F355" s="125">
        <v>0</v>
      </c>
      <c r="G355" s="125">
        <v>0</v>
      </c>
      <c r="H355" s="125"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0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3" t="s">
        <v>482</v>
      </c>
      <c r="Y355" s="123" t="s">
        <v>150</v>
      </c>
      <c r="Z355" s="123" t="s">
        <v>159</v>
      </c>
      <c r="AA355" s="124" t="s">
        <v>511</v>
      </c>
      <c r="AB355" s="123">
        <v>0</v>
      </c>
      <c r="AC355" s="125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5">
        <v>0</v>
      </c>
      <c r="BE355" s="125">
        <v>0</v>
      </c>
      <c r="BF355" s="125">
        <v>0</v>
      </c>
      <c r="BG355" s="125">
        <v>0</v>
      </c>
      <c r="BH355" s="125">
        <v>0</v>
      </c>
      <c r="BI355" s="125">
        <v>0</v>
      </c>
      <c r="BJ355" s="125">
        <v>0</v>
      </c>
      <c r="BK355" s="125">
        <v>0</v>
      </c>
      <c r="BL355" s="125">
        <v>0</v>
      </c>
      <c r="BM355" s="125">
        <v>0</v>
      </c>
      <c r="BN355" s="125">
        <v>0</v>
      </c>
      <c r="BO355" s="125">
        <v>0</v>
      </c>
      <c r="BP355" s="125">
        <v>0</v>
      </c>
      <c r="BQ355" s="125">
        <v>0</v>
      </c>
    </row>
    <row r="356" spans="1:69" s="115" customFormat="1" ht="17.25" customHeight="1">
      <c r="A356" s="123" t="s">
        <v>482</v>
      </c>
      <c r="B356" s="123" t="s">
        <v>150</v>
      </c>
      <c r="C356" s="123" t="s">
        <v>166</v>
      </c>
      <c r="D356" s="124" t="s">
        <v>512</v>
      </c>
      <c r="E356" s="125">
        <v>689.88</v>
      </c>
      <c r="F356" s="125">
        <v>656.76</v>
      </c>
      <c r="G356" s="125">
        <v>295.37</v>
      </c>
      <c r="H356" s="125">
        <v>31.91</v>
      </c>
      <c r="I356" s="125">
        <v>0</v>
      </c>
      <c r="J356" s="125">
        <v>31.91</v>
      </c>
      <c r="K356" s="125">
        <v>0</v>
      </c>
      <c r="L356" s="125">
        <v>0</v>
      </c>
      <c r="M356" s="125">
        <v>21.01</v>
      </c>
      <c r="N356" s="125">
        <v>0</v>
      </c>
      <c r="O356" s="125">
        <v>137.47999999999999</v>
      </c>
      <c r="P356" s="125">
        <v>0</v>
      </c>
      <c r="Q356" s="125">
        <v>0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171</v>
      </c>
      <c r="X356" s="123" t="s">
        <v>482</v>
      </c>
      <c r="Y356" s="123" t="s">
        <v>150</v>
      </c>
      <c r="Z356" s="123" t="s">
        <v>166</v>
      </c>
      <c r="AA356" s="124" t="s">
        <v>512</v>
      </c>
      <c r="AB356" s="123">
        <v>33.119999999999997</v>
      </c>
      <c r="AC356" s="131">
        <v>6.4</v>
      </c>
      <c r="AD356" s="132">
        <v>1.46</v>
      </c>
      <c r="AE356" s="133">
        <v>0</v>
      </c>
      <c r="AF356" s="133">
        <v>0</v>
      </c>
      <c r="AG356" s="132">
        <v>0.12</v>
      </c>
      <c r="AH356" s="132">
        <v>1.91</v>
      </c>
      <c r="AI356" s="132">
        <v>0.85</v>
      </c>
      <c r="AJ356" s="132">
        <v>0</v>
      </c>
      <c r="AK356" s="132">
        <v>0</v>
      </c>
      <c r="AL356" s="132">
        <v>5.9</v>
      </c>
      <c r="AM356" s="133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3.22</v>
      </c>
      <c r="AS356" s="133">
        <v>0</v>
      </c>
      <c r="AT356" s="133">
        <v>0</v>
      </c>
      <c r="AU356" s="133">
        <v>0</v>
      </c>
      <c r="AV356" s="132">
        <v>0</v>
      </c>
      <c r="AW356" s="133">
        <v>0</v>
      </c>
      <c r="AX356" s="132">
        <v>2.7</v>
      </c>
      <c r="AY356" s="132">
        <v>0</v>
      </c>
      <c r="AZ356" s="132">
        <v>0</v>
      </c>
      <c r="BA356" s="132">
        <v>7.6</v>
      </c>
      <c r="BB356" s="132">
        <v>0</v>
      </c>
      <c r="BC356" s="132">
        <v>2.96</v>
      </c>
      <c r="BD356" s="125">
        <v>0</v>
      </c>
      <c r="BE356" s="125">
        <v>0</v>
      </c>
      <c r="BF356" s="125">
        <v>0</v>
      </c>
      <c r="BG356" s="125">
        <v>0</v>
      </c>
      <c r="BH356" s="125">
        <v>0</v>
      </c>
      <c r="BI356" s="125">
        <v>0</v>
      </c>
      <c r="BJ356" s="125">
        <v>0</v>
      </c>
      <c r="BK356" s="125">
        <v>0</v>
      </c>
      <c r="BL356" s="125">
        <v>0</v>
      </c>
      <c r="BM356" s="125">
        <v>0</v>
      </c>
      <c r="BN356" s="125">
        <v>0</v>
      </c>
      <c r="BO356" s="125">
        <v>0</v>
      </c>
      <c r="BP356" s="125">
        <v>0</v>
      </c>
      <c r="BQ356" s="125">
        <v>0</v>
      </c>
    </row>
    <row r="357" spans="1:69" s="115" customFormat="1" ht="17.25" customHeight="1">
      <c r="A357" s="123" t="s">
        <v>482</v>
      </c>
      <c r="B357" s="123" t="s">
        <v>150</v>
      </c>
      <c r="C357" s="123" t="s">
        <v>175</v>
      </c>
      <c r="D357" s="124" t="s">
        <v>513</v>
      </c>
      <c r="E357" s="125">
        <v>242.88</v>
      </c>
      <c r="F357" s="125">
        <v>144.13999999999999</v>
      </c>
      <c r="G357" s="125">
        <v>81.13</v>
      </c>
      <c r="H357" s="125">
        <v>56.25</v>
      </c>
      <c r="I357" s="125">
        <v>56.25</v>
      </c>
      <c r="J357" s="125">
        <v>0</v>
      </c>
      <c r="K357" s="125">
        <v>0</v>
      </c>
      <c r="L357" s="125">
        <v>0</v>
      </c>
      <c r="M357" s="125">
        <v>6.76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3" t="s">
        <v>482</v>
      </c>
      <c r="Y357" s="123" t="s">
        <v>150</v>
      </c>
      <c r="Z357" s="123" t="s">
        <v>175</v>
      </c>
      <c r="AA357" s="124" t="s">
        <v>513</v>
      </c>
      <c r="AB357" s="123">
        <v>98.74</v>
      </c>
      <c r="AC357" s="131">
        <v>11</v>
      </c>
      <c r="AD357" s="132">
        <v>0</v>
      </c>
      <c r="AE357" s="133">
        <v>0</v>
      </c>
      <c r="AF357" s="133">
        <v>0</v>
      </c>
      <c r="AG357" s="132">
        <v>0.3</v>
      </c>
      <c r="AH357" s="132">
        <v>1</v>
      </c>
      <c r="AI357" s="132">
        <v>0</v>
      </c>
      <c r="AJ357" s="132">
        <v>0</v>
      </c>
      <c r="AK357" s="132">
        <v>0</v>
      </c>
      <c r="AL357" s="132">
        <v>14.34</v>
      </c>
      <c r="AM357" s="133">
        <v>0</v>
      </c>
      <c r="AN357" s="132">
        <v>0</v>
      </c>
      <c r="AO357" s="132">
        <v>0</v>
      </c>
      <c r="AP357" s="132">
        <v>0</v>
      </c>
      <c r="AQ357" s="132">
        <v>2</v>
      </c>
      <c r="AR357" s="132">
        <v>3.8</v>
      </c>
      <c r="AS357" s="133">
        <v>0</v>
      </c>
      <c r="AT357" s="133">
        <v>0</v>
      </c>
      <c r="AU357" s="133">
        <v>0</v>
      </c>
      <c r="AV357" s="132">
        <v>2</v>
      </c>
      <c r="AW357" s="133">
        <v>0</v>
      </c>
      <c r="AX357" s="132">
        <v>2.8</v>
      </c>
      <c r="AY357" s="132">
        <v>0</v>
      </c>
      <c r="AZ357" s="132">
        <v>0</v>
      </c>
      <c r="BA357" s="132">
        <v>23.5</v>
      </c>
      <c r="BB357" s="132">
        <v>0</v>
      </c>
      <c r="BC357" s="132">
        <v>38</v>
      </c>
      <c r="BD357" s="125">
        <v>0</v>
      </c>
      <c r="BE357" s="125">
        <v>0</v>
      </c>
      <c r="BF357" s="125">
        <v>0</v>
      </c>
      <c r="BG357" s="125">
        <v>0</v>
      </c>
      <c r="BH357" s="125">
        <v>0</v>
      </c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</row>
    <row r="358" spans="1:69" s="115" customFormat="1" ht="17.25" customHeight="1">
      <c r="A358" s="123" t="s">
        <v>482</v>
      </c>
      <c r="B358" s="123" t="s">
        <v>150</v>
      </c>
      <c r="C358" s="123" t="s">
        <v>178</v>
      </c>
      <c r="D358" s="124" t="s">
        <v>514</v>
      </c>
      <c r="E358" s="125">
        <v>0</v>
      </c>
      <c r="F358" s="125">
        <v>0</v>
      </c>
      <c r="G358" s="125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3" t="s">
        <v>482</v>
      </c>
      <c r="Y358" s="123" t="s">
        <v>150</v>
      </c>
      <c r="Z358" s="123" t="s">
        <v>178</v>
      </c>
      <c r="AA358" s="124" t="s">
        <v>514</v>
      </c>
      <c r="AB358" s="123">
        <v>0</v>
      </c>
      <c r="AC358" s="125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5">
        <v>0</v>
      </c>
      <c r="BE358" s="125">
        <v>0</v>
      </c>
      <c r="BF358" s="125">
        <v>0</v>
      </c>
      <c r="BG358" s="125">
        <v>0</v>
      </c>
      <c r="BH358" s="125">
        <v>0</v>
      </c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</row>
    <row r="359" spans="1:69" s="115" customFormat="1" ht="17.25" customHeight="1">
      <c r="A359" s="123" t="s">
        <v>482</v>
      </c>
      <c r="B359" s="123" t="s">
        <v>150</v>
      </c>
      <c r="C359" s="123" t="s">
        <v>181</v>
      </c>
      <c r="D359" s="124" t="s">
        <v>515</v>
      </c>
      <c r="E359" s="125">
        <v>15.5</v>
      </c>
      <c r="F359" s="125">
        <v>15.5</v>
      </c>
      <c r="G359" s="125">
        <v>0</v>
      </c>
      <c r="H359" s="125"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15.5</v>
      </c>
      <c r="X359" s="123" t="s">
        <v>482</v>
      </c>
      <c r="Y359" s="123" t="s">
        <v>150</v>
      </c>
      <c r="Z359" s="123" t="s">
        <v>181</v>
      </c>
      <c r="AA359" s="124" t="s">
        <v>515</v>
      </c>
      <c r="AB359" s="123">
        <v>0</v>
      </c>
      <c r="AC359" s="125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5">
        <v>0</v>
      </c>
      <c r="BE359" s="125">
        <v>0</v>
      </c>
      <c r="BF359" s="125">
        <v>0</v>
      </c>
      <c r="BG359" s="125">
        <v>0</v>
      </c>
      <c r="BH359" s="125">
        <v>0</v>
      </c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</row>
    <row r="360" spans="1:69" s="115" customFormat="1" ht="17.25" customHeight="1">
      <c r="A360" s="123" t="s">
        <v>482</v>
      </c>
      <c r="B360" s="123" t="s">
        <v>150</v>
      </c>
      <c r="C360" s="123" t="s">
        <v>187</v>
      </c>
      <c r="D360" s="124" t="s">
        <v>516</v>
      </c>
      <c r="E360" s="125">
        <v>0</v>
      </c>
      <c r="F360" s="125">
        <v>0</v>
      </c>
      <c r="G360" s="125">
        <v>0</v>
      </c>
      <c r="H360" s="125"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3" t="s">
        <v>482</v>
      </c>
      <c r="Y360" s="123" t="s">
        <v>150</v>
      </c>
      <c r="Z360" s="123" t="s">
        <v>187</v>
      </c>
      <c r="AA360" s="124" t="s">
        <v>516</v>
      </c>
      <c r="AB360" s="123">
        <v>0</v>
      </c>
      <c r="AC360" s="125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5">
        <v>0</v>
      </c>
      <c r="BE360" s="125">
        <v>0</v>
      </c>
      <c r="BF360" s="125">
        <v>0</v>
      </c>
      <c r="BG360" s="125">
        <v>0</v>
      </c>
      <c r="BH360" s="125">
        <v>0</v>
      </c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</row>
    <row r="361" spans="1:69" s="115" customFormat="1" ht="17.25" customHeight="1">
      <c r="A361" s="123" t="s">
        <v>482</v>
      </c>
      <c r="B361" s="123" t="s">
        <v>150</v>
      </c>
      <c r="C361" s="123" t="s">
        <v>239</v>
      </c>
      <c r="D361" s="124" t="s">
        <v>517</v>
      </c>
      <c r="E361" s="125">
        <v>0</v>
      </c>
      <c r="F361" s="125">
        <v>0</v>
      </c>
      <c r="G361" s="125">
        <v>0</v>
      </c>
      <c r="H361" s="125"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0</v>
      </c>
      <c r="N361" s="125">
        <v>0</v>
      </c>
      <c r="O361" s="125">
        <v>0</v>
      </c>
      <c r="P361" s="125">
        <v>0</v>
      </c>
      <c r="Q361" s="125">
        <v>0</v>
      </c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3" t="s">
        <v>482</v>
      </c>
      <c r="Y361" s="123" t="s">
        <v>150</v>
      </c>
      <c r="Z361" s="123" t="s">
        <v>239</v>
      </c>
      <c r="AA361" s="124" t="s">
        <v>517</v>
      </c>
      <c r="AB361" s="123">
        <v>0</v>
      </c>
      <c r="AC361" s="125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5">
        <v>0</v>
      </c>
      <c r="BE361" s="125">
        <v>0</v>
      </c>
      <c r="BF361" s="125">
        <v>0</v>
      </c>
      <c r="BG361" s="125">
        <v>0</v>
      </c>
      <c r="BH361" s="125">
        <v>0</v>
      </c>
      <c r="BI361" s="125">
        <v>0</v>
      </c>
      <c r="BJ361" s="125">
        <v>0</v>
      </c>
      <c r="BK361" s="125">
        <v>0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</row>
    <row r="362" spans="1:69" s="115" customFormat="1" ht="17.25" customHeight="1">
      <c r="A362" s="123" t="s">
        <v>482</v>
      </c>
      <c r="B362" s="123" t="s">
        <v>150</v>
      </c>
      <c r="C362" s="123" t="s">
        <v>251</v>
      </c>
      <c r="D362" s="124" t="s">
        <v>518</v>
      </c>
      <c r="E362" s="125">
        <v>0</v>
      </c>
      <c r="F362" s="125">
        <v>0</v>
      </c>
      <c r="G362" s="125">
        <v>0</v>
      </c>
      <c r="H362" s="125"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0</v>
      </c>
      <c r="N362" s="125">
        <v>0</v>
      </c>
      <c r="O362" s="125">
        <v>0</v>
      </c>
      <c r="P362" s="125">
        <v>0</v>
      </c>
      <c r="Q362" s="125">
        <v>0</v>
      </c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3" t="s">
        <v>482</v>
      </c>
      <c r="Y362" s="123" t="s">
        <v>150</v>
      </c>
      <c r="Z362" s="123" t="s">
        <v>251</v>
      </c>
      <c r="AA362" s="124" t="s">
        <v>518</v>
      </c>
      <c r="AB362" s="123">
        <v>0</v>
      </c>
      <c r="AC362" s="125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5">
        <v>0</v>
      </c>
      <c r="BE362" s="125">
        <v>0</v>
      </c>
      <c r="BF362" s="125">
        <v>0</v>
      </c>
      <c r="BG362" s="125">
        <v>0</v>
      </c>
      <c r="BH362" s="125">
        <v>0</v>
      </c>
      <c r="BI362" s="125">
        <v>0</v>
      </c>
      <c r="BJ362" s="125">
        <v>0</v>
      </c>
      <c r="BK362" s="125">
        <v>0</v>
      </c>
      <c r="BL362" s="125">
        <v>0</v>
      </c>
      <c r="BM362" s="125">
        <v>0</v>
      </c>
      <c r="BN362" s="125">
        <v>0</v>
      </c>
      <c r="BO362" s="125">
        <v>0</v>
      </c>
      <c r="BP362" s="125">
        <v>0</v>
      </c>
      <c r="BQ362" s="125">
        <v>0</v>
      </c>
    </row>
    <row r="363" spans="1:69" s="115" customFormat="1" ht="17.25" customHeight="1">
      <c r="A363" s="123" t="s">
        <v>482</v>
      </c>
      <c r="B363" s="123" t="s">
        <v>150</v>
      </c>
      <c r="C363" s="123" t="s">
        <v>493</v>
      </c>
      <c r="D363" s="124" t="s">
        <v>519</v>
      </c>
      <c r="E363" s="125">
        <v>0</v>
      </c>
      <c r="F363" s="125">
        <v>0</v>
      </c>
      <c r="G363" s="125">
        <v>0</v>
      </c>
      <c r="H363" s="125"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3" t="s">
        <v>482</v>
      </c>
      <c r="Y363" s="123" t="s">
        <v>150</v>
      </c>
      <c r="Z363" s="123" t="s">
        <v>493</v>
      </c>
      <c r="AA363" s="124" t="s">
        <v>519</v>
      </c>
      <c r="AB363" s="123">
        <v>0</v>
      </c>
      <c r="AC363" s="125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5">
        <v>0</v>
      </c>
      <c r="BE363" s="125">
        <v>0</v>
      </c>
      <c r="BF363" s="125">
        <v>0</v>
      </c>
      <c r="BG363" s="125">
        <v>0</v>
      </c>
      <c r="BH363" s="125">
        <v>0</v>
      </c>
      <c r="BI363" s="125">
        <v>0</v>
      </c>
      <c r="BJ363" s="125">
        <v>0</v>
      </c>
      <c r="BK363" s="125">
        <v>0</v>
      </c>
      <c r="BL363" s="125">
        <v>0</v>
      </c>
      <c r="BM363" s="125">
        <v>0</v>
      </c>
      <c r="BN363" s="125">
        <v>0</v>
      </c>
      <c r="BO363" s="125">
        <v>0</v>
      </c>
      <c r="BP363" s="125">
        <v>0</v>
      </c>
      <c r="BQ363" s="125">
        <v>0</v>
      </c>
    </row>
    <row r="364" spans="1:69" s="115" customFormat="1" ht="17.25" customHeight="1">
      <c r="A364" s="123" t="s">
        <v>482</v>
      </c>
      <c r="B364" s="123" t="s">
        <v>150</v>
      </c>
      <c r="C364" s="123" t="s">
        <v>153</v>
      </c>
      <c r="D364" s="124" t="s">
        <v>520</v>
      </c>
      <c r="E364" s="125">
        <v>0</v>
      </c>
      <c r="F364" s="125">
        <v>0</v>
      </c>
      <c r="G364" s="125">
        <v>0</v>
      </c>
      <c r="H364" s="125"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>
        <v>0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3" t="s">
        <v>482</v>
      </c>
      <c r="Y364" s="123" t="s">
        <v>150</v>
      </c>
      <c r="Z364" s="123" t="s">
        <v>153</v>
      </c>
      <c r="AA364" s="124" t="s">
        <v>520</v>
      </c>
      <c r="AB364" s="123">
        <v>0</v>
      </c>
      <c r="AC364" s="125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5">
        <v>0</v>
      </c>
      <c r="BE364" s="125">
        <v>0</v>
      </c>
      <c r="BF364" s="125">
        <v>0</v>
      </c>
      <c r="BG364" s="125">
        <v>0</v>
      </c>
      <c r="BH364" s="125">
        <v>0</v>
      </c>
      <c r="BI364" s="125">
        <v>0</v>
      </c>
      <c r="BJ364" s="125">
        <v>0</v>
      </c>
      <c r="BK364" s="125">
        <v>0</v>
      </c>
      <c r="BL364" s="125">
        <v>0</v>
      </c>
      <c r="BM364" s="125">
        <v>0</v>
      </c>
      <c r="BN364" s="125">
        <v>0</v>
      </c>
      <c r="BO364" s="125">
        <v>0</v>
      </c>
      <c r="BP364" s="125">
        <v>0</v>
      </c>
      <c r="BQ364" s="125">
        <v>0</v>
      </c>
    </row>
    <row r="365" spans="1:69" s="115" customFormat="1" ht="17.25" customHeight="1">
      <c r="A365" s="123"/>
      <c r="B365" s="123" t="s">
        <v>159</v>
      </c>
      <c r="C365" s="123"/>
      <c r="D365" s="124" t="s">
        <v>521</v>
      </c>
      <c r="E365" s="125">
        <v>125.76</v>
      </c>
      <c r="F365" s="125">
        <v>104.38</v>
      </c>
      <c r="G365" s="125">
        <v>63.12</v>
      </c>
      <c r="H365" s="125">
        <v>36</v>
      </c>
      <c r="I365" s="125">
        <v>36</v>
      </c>
      <c r="J365" s="125">
        <v>0</v>
      </c>
      <c r="K365" s="125">
        <v>0</v>
      </c>
      <c r="L365" s="125">
        <v>0</v>
      </c>
      <c r="M365" s="125">
        <v>5.26</v>
      </c>
      <c r="N365" s="125">
        <v>0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3"/>
      <c r="Y365" s="123" t="s">
        <v>159</v>
      </c>
      <c r="Z365" s="123"/>
      <c r="AA365" s="124" t="s">
        <v>521</v>
      </c>
      <c r="AB365" s="123">
        <v>21.38</v>
      </c>
      <c r="AC365" s="125">
        <f>SUM(AC366:AC371)</f>
        <v>0</v>
      </c>
      <c r="AD365" s="125">
        <f t="shared" ref="AD365:BC365" si="55">SUM(AD366:AD371)</f>
        <v>0</v>
      </c>
      <c r="AE365" s="125">
        <f t="shared" si="55"/>
        <v>6</v>
      </c>
      <c r="AF365" s="125">
        <f t="shared" si="55"/>
        <v>0</v>
      </c>
      <c r="AG365" s="125">
        <f t="shared" si="55"/>
        <v>1</v>
      </c>
      <c r="AH365" s="125">
        <f t="shared" si="55"/>
        <v>2</v>
      </c>
      <c r="AI365" s="125">
        <f t="shared" si="55"/>
        <v>0.3</v>
      </c>
      <c r="AJ365" s="125">
        <f t="shared" si="55"/>
        <v>0</v>
      </c>
      <c r="AK365" s="125">
        <f t="shared" si="55"/>
        <v>0</v>
      </c>
      <c r="AL365" s="125">
        <f t="shared" si="55"/>
        <v>0</v>
      </c>
      <c r="AM365" s="125">
        <f t="shared" si="55"/>
        <v>0</v>
      </c>
      <c r="AN365" s="125">
        <f t="shared" si="55"/>
        <v>3.5</v>
      </c>
      <c r="AO365" s="125">
        <f t="shared" si="55"/>
        <v>0</v>
      </c>
      <c r="AP365" s="125">
        <f t="shared" si="55"/>
        <v>0</v>
      </c>
      <c r="AQ365" s="125">
        <f t="shared" si="55"/>
        <v>0</v>
      </c>
      <c r="AR365" s="125">
        <f t="shared" si="55"/>
        <v>0</v>
      </c>
      <c r="AS365" s="125">
        <f t="shared" si="55"/>
        <v>0</v>
      </c>
      <c r="AT365" s="125">
        <f t="shared" si="55"/>
        <v>0</v>
      </c>
      <c r="AU365" s="125">
        <f t="shared" si="55"/>
        <v>0</v>
      </c>
      <c r="AV365" s="125">
        <f t="shared" si="55"/>
        <v>0</v>
      </c>
      <c r="AW365" s="125">
        <f t="shared" si="55"/>
        <v>0</v>
      </c>
      <c r="AX365" s="125">
        <f t="shared" si="55"/>
        <v>0</v>
      </c>
      <c r="AY365" s="125">
        <f t="shared" si="55"/>
        <v>0</v>
      </c>
      <c r="AZ365" s="125">
        <f t="shared" si="55"/>
        <v>0</v>
      </c>
      <c r="BA365" s="125">
        <f t="shared" si="55"/>
        <v>8.58</v>
      </c>
      <c r="BB365" s="125">
        <f t="shared" si="55"/>
        <v>0</v>
      </c>
      <c r="BC365" s="125">
        <f t="shared" si="55"/>
        <v>0</v>
      </c>
      <c r="BD365" s="125">
        <v>0</v>
      </c>
      <c r="BE365" s="125">
        <v>0</v>
      </c>
      <c r="BF365" s="125">
        <v>0</v>
      </c>
      <c r="BG365" s="125">
        <v>0</v>
      </c>
      <c r="BH365" s="125">
        <v>0</v>
      </c>
      <c r="BI365" s="125">
        <v>0</v>
      </c>
      <c r="BJ365" s="125">
        <v>0</v>
      </c>
      <c r="BK365" s="125">
        <v>0</v>
      </c>
      <c r="BL365" s="125">
        <v>0</v>
      </c>
      <c r="BM365" s="125">
        <v>0</v>
      </c>
      <c r="BN365" s="125">
        <v>0</v>
      </c>
      <c r="BO365" s="125">
        <v>0</v>
      </c>
      <c r="BP365" s="125">
        <v>0</v>
      </c>
      <c r="BQ365" s="125">
        <v>0</v>
      </c>
    </row>
    <row r="366" spans="1:69" s="115" customFormat="1" ht="17.25" customHeight="1">
      <c r="A366" s="123" t="s">
        <v>482</v>
      </c>
      <c r="B366" s="123" t="s">
        <v>161</v>
      </c>
      <c r="C366" s="123" t="s">
        <v>137</v>
      </c>
      <c r="D366" s="124" t="s">
        <v>141</v>
      </c>
      <c r="E366" s="125">
        <v>0</v>
      </c>
      <c r="F366" s="125">
        <v>0</v>
      </c>
      <c r="G366" s="125">
        <v>0</v>
      </c>
      <c r="H366" s="125"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3" t="s">
        <v>482</v>
      </c>
      <c r="Y366" s="123" t="s">
        <v>161</v>
      </c>
      <c r="Z366" s="123" t="s">
        <v>137</v>
      </c>
      <c r="AA366" s="124" t="s">
        <v>141</v>
      </c>
      <c r="AB366" s="123">
        <v>0</v>
      </c>
      <c r="AC366" s="125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5">
        <v>0</v>
      </c>
      <c r="BE366" s="125">
        <v>0</v>
      </c>
      <c r="BF366" s="125">
        <v>0</v>
      </c>
      <c r="BG366" s="125">
        <v>0</v>
      </c>
      <c r="BH366" s="125">
        <v>0</v>
      </c>
      <c r="BI366" s="125">
        <v>0</v>
      </c>
      <c r="BJ366" s="125">
        <v>0</v>
      </c>
      <c r="BK366" s="125">
        <v>0</v>
      </c>
      <c r="BL366" s="125">
        <v>0</v>
      </c>
      <c r="BM366" s="125">
        <v>0</v>
      </c>
      <c r="BN366" s="125">
        <v>0</v>
      </c>
      <c r="BO366" s="125">
        <v>0</v>
      </c>
      <c r="BP366" s="125">
        <v>0</v>
      </c>
      <c r="BQ366" s="125">
        <v>0</v>
      </c>
    </row>
    <row r="367" spans="1:69" s="115" customFormat="1" ht="17.25" customHeight="1">
      <c r="A367" s="123" t="s">
        <v>482</v>
      </c>
      <c r="B367" s="123" t="s">
        <v>161</v>
      </c>
      <c r="C367" s="123" t="s">
        <v>144</v>
      </c>
      <c r="D367" s="124" t="s">
        <v>147</v>
      </c>
      <c r="E367" s="125">
        <v>0</v>
      </c>
      <c r="F367" s="125">
        <v>0</v>
      </c>
      <c r="G367" s="125">
        <v>0</v>
      </c>
      <c r="H367" s="125"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3" t="s">
        <v>482</v>
      </c>
      <c r="Y367" s="123" t="s">
        <v>161</v>
      </c>
      <c r="Z367" s="123" t="s">
        <v>144</v>
      </c>
      <c r="AA367" s="124" t="s">
        <v>147</v>
      </c>
      <c r="AB367" s="123">
        <v>0</v>
      </c>
      <c r="AC367" s="125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5">
        <v>0</v>
      </c>
      <c r="BE367" s="125">
        <v>0</v>
      </c>
      <c r="BF367" s="125">
        <v>0</v>
      </c>
      <c r="BG367" s="125">
        <v>0</v>
      </c>
      <c r="BH367" s="125">
        <v>0</v>
      </c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0</v>
      </c>
      <c r="BQ367" s="125">
        <v>0</v>
      </c>
    </row>
    <row r="368" spans="1:69" s="115" customFormat="1" ht="17.25" customHeight="1">
      <c r="A368" s="123" t="s">
        <v>482</v>
      </c>
      <c r="B368" s="123" t="s">
        <v>161</v>
      </c>
      <c r="C368" s="123" t="s">
        <v>155</v>
      </c>
      <c r="D368" s="124" t="s">
        <v>522</v>
      </c>
      <c r="E368" s="125">
        <v>0</v>
      </c>
      <c r="F368" s="125">
        <v>0</v>
      </c>
      <c r="G368" s="125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3" t="s">
        <v>482</v>
      </c>
      <c r="Y368" s="123" t="s">
        <v>161</v>
      </c>
      <c r="Z368" s="123" t="s">
        <v>155</v>
      </c>
      <c r="AA368" s="124" t="s">
        <v>522</v>
      </c>
      <c r="AB368" s="123">
        <v>0</v>
      </c>
      <c r="AC368" s="125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5">
        <v>0</v>
      </c>
      <c r="BE368" s="125">
        <v>0</v>
      </c>
      <c r="BF368" s="125">
        <v>0</v>
      </c>
      <c r="BG368" s="125">
        <v>0</v>
      </c>
      <c r="BH368" s="125">
        <v>0</v>
      </c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</row>
    <row r="369" spans="1:69" s="115" customFormat="1" ht="17.25" customHeight="1">
      <c r="A369" s="123" t="s">
        <v>482</v>
      </c>
      <c r="B369" s="123" t="s">
        <v>161</v>
      </c>
      <c r="C369" s="123" t="s">
        <v>159</v>
      </c>
      <c r="D369" s="124" t="s">
        <v>523</v>
      </c>
      <c r="E369" s="125">
        <v>0</v>
      </c>
      <c r="F369" s="125">
        <v>0</v>
      </c>
      <c r="G369" s="125">
        <v>0</v>
      </c>
      <c r="H369" s="125"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>
        <v>0</v>
      </c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3" t="s">
        <v>482</v>
      </c>
      <c r="Y369" s="123" t="s">
        <v>161</v>
      </c>
      <c r="Z369" s="123" t="s">
        <v>159</v>
      </c>
      <c r="AA369" s="124" t="s">
        <v>523</v>
      </c>
      <c r="AB369" s="123">
        <v>0</v>
      </c>
      <c r="AC369" s="125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5">
        <v>0</v>
      </c>
      <c r="BE369" s="125">
        <v>0</v>
      </c>
      <c r="BF369" s="125">
        <v>0</v>
      </c>
      <c r="BG369" s="125">
        <v>0</v>
      </c>
      <c r="BH369" s="125">
        <v>0</v>
      </c>
      <c r="BI369" s="125">
        <v>0</v>
      </c>
      <c r="BJ369" s="125">
        <v>0</v>
      </c>
      <c r="BK369" s="125">
        <v>0</v>
      </c>
      <c r="BL369" s="125">
        <v>0</v>
      </c>
      <c r="BM369" s="125">
        <v>0</v>
      </c>
      <c r="BN369" s="125">
        <v>0</v>
      </c>
      <c r="BO369" s="125">
        <v>0</v>
      </c>
      <c r="BP369" s="125">
        <v>0</v>
      </c>
      <c r="BQ369" s="125">
        <v>0</v>
      </c>
    </row>
    <row r="370" spans="1:69" s="115" customFormat="1" ht="17.25" customHeight="1">
      <c r="A370" s="123" t="s">
        <v>482</v>
      </c>
      <c r="B370" s="123" t="s">
        <v>161</v>
      </c>
      <c r="C370" s="123" t="s">
        <v>142</v>
      </c>
      <c r="D370" s="124" t="s">
        <v>524</v>
      </c>
      <c r="E370" s="125">
        <v>125.76</v>
      </c>
      <c r="F370" s="125">
        <v>104.38</v>
      </c>
      <c r="G370" s="125">
        <v>63.12</v>
      </c>
      <c r="H370" s="125">
        <v>36</v>
      </c>
      <c r="I370" s="125">
        <v>36</v>
      </c>
      <c r="J370" s="125">
        <v>0</v>
      </c>
      <c r="K370" s="125">
        <v>0</v>
      </c>
      <c r="L370" s="125">
        <v>0</v>
      </c>
      <c r="M370" s="125">
        <v>5.26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3" t="s">
        <v>482</v>
      </c>
      <c r="Y370" s="123" t="s">
        <v>161</v>
      </c>
      <c r="Z370" s="123" t="s">
        <v>142</v>
      </c>
      <c r="AA370" s="124" t="s">
        <v>524</v>
      </c>
      <c r="AB370" s="123">
        <v>21.38</v>
      </c>
      <c r="AC370" s="131">
        <v>0</v>
      </c>
      <c r="AD370" s="132">
        <v>0</v>
      </c>
      <c r="AE370" s="133">
        <v>6</v>
      </c>
      <c r="AF370" s="133">
        <v>0</v>
      </c>
      <c r="AG370" s="132">
        <v>1</v>
      </c>
      <c r="AH370" s="132">
        <v>2</v>
      </c>
      <c r="AI370" s="132">
        <v>0.3</v>
      </c>
      <c r="AJ370" s="132">
        <v>0</v>
      </c>
      <c r="AK370" s="132">
        <v>0</v>
      </c>
      <c r="AL370" s="132">
        <v>0</v>
      </c>
      <c r="AM370" s="133">
        <v>0</v>
      </c>
      <c r="AN370" s="132">
        <v>3.5</v>
      </c>
      <c r="AO370" s="132">
        <v>0</v>
      </c>
      <c r="AP370" s="132">
        <v>0</v>
      </c>
      <c r="AQ370" s="132">
        <v>0</v>
      </c>
      <c r="AR370" s="132">
        <v>0</v>
      </c>
      <c r="AS370" s="133">
        <v>0</v>
      </c>
      <c r="AT370" s="133">
        <v>0</v>
      </c>
      <c r="AU370" s="133">
        <v>0</v>
      </c>
      <c r="AV370" s="132">
        <v>0</v>
      </c>
      <c r="AW370" s="133">
        <v>0</v>
      </c>
      <c r="AX370" s="132">
        <v>0</v>
      </c>
      <c r="AY370" s="132">
        <v>0</v>
      </c>
      <c r="AZ370" s="132">
        <v>0</v>
      </c>
      <c r="BA370" s="132">
        <v>8.58</v>
      </c>
      <c r="BB370" s="132">
        <v>0</v>
      </c>
      <c r="BC370" s="132">
        <v>0</v>
      </c>
      <c r="BD370" s="125">
        <v>0</v>
      </c>
      <c r="BE370" s="125">
        <v>0</v>
      </c>
      <c r="BF370" s="125">
        <v>0</v>
      </c>
      <c r="BG370" s="125">
        <v>0</v>
      </c>
      <c r="BH370" s="125">
        <v>0</v>
      </c>
      <c r="BI370" s="125">
        <v>0</v>
      </c>
      <c r="BJ370" s="125">
        <v>0</v>
      </c>
      <c r="BK370" s="125">
        <v>0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</row>
    <row r="371" spans="1:69" s="115" customFormat="1" ht="17.25" customHeight="1">
      <c r="A371" s="123" t="s">
        <v>482</v>
      </c>
      <c r="B371" s="123" t="s">
        <v>161</v>
      </c>
      <c r="C371" s="123" t="s">
        <v>153</v>
      </c>
      <c r="D371" s="124" t="s">
        <v>525</v>
      </c>
      <c r="E371" s="125">
        <v>0</v>
      </c>
      <c r="F371" s="125">
        <v>0</v>
      </c>
      <c r="G371" s="125">
        <v>0</v>
      </c>
      <c r="H371" s="125">
        <v>0</v>
      </c>
      <c r="I371" s="125">
        <v>0</v>
      </c>
      <c r="J371" s="125">
        <v>0</v>
      </c>
      <c r="K371" s="125">
        <v>0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3" t="s">
        <v>482</v>
      </c>
      <c r="Y371" s="123" t="s">
        <v>161</v>
      </c>
      <c r="Z371" s="123" t="s">
        <v>153</v>
      </c>
      <c r="AA371" s="124" t="s">
        <v>525</v>
      </c>
      <c r="AB371" s="123">
        <v>0</v>
      </c>
      <c r="AC371" s="125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5">
        <v>0</v>
      </c>
      <c r="BE371" s="125">
        <v>0</v>
      </c>
      <c r="BF371" s="125">
        <v>0</v>
      </c>
      <c r="BG371" s="125">
        <v>0</v>
      </c>
      <c r="BH371" s="125">
        <v>0</v>
      </c>
      <c r="BI371" s="125">
        <v>0</v>
      </c>
      <c r="BJ371" s="125">
        <v>0</v>
      </c>
      <c r="BK371" s="125">
        <v>0</v>
      </c>
      <c r="BL371" s="125">
        <v>0</v>
      </c>
      <c r="BM371" s="125">
        <v>0</v>
      </c>
      <c r="BN371" s="125">
        <v>0</v>
      </c>
      <c r="BO371" s="125">
        <v>0</v>
      </c>
      <c r="BP371" s="125">
        <v>0</v>
      </c>
      <c r="BQ371" s="125">
        <v>0</v>
      </c>
    </row>
    <row r="372" spans="1:69" s="115" customFormat="1" ht="17.25" customHeight="1">
      <c r="A372" s="123"/>
      <c r="B372" s="123" t="s">
        <v>163</v>
      </c>
      <c r="C372" s="123"/>
      <c r="D372" s="124" t="s">
        <v>526</v>
      </c>
      <c r="E372" s="125">
        <v>4343</v>
      </c>
      <c r="F372" s="125">
        <v>4343</v>
      </c>
      <c r="G372" s="125">
        <v>0</v>
      </c>
      <c r="H372" s="125"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>
        <v>0</v>
      </c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4343</v>
      </c>
      <c r="X372" s="123"/>
      <c r="Y372" s="123" t="s">
        <v>163</v>
      </c>
      <c r="Z372" s="123"/>
      <c r="AA372" s="124" t="s">
        <v>526</v>
      </c>
      <c r="AB372" s="123">
        <v>0</v>
      </c>
      <c r="AC372" s="125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5">
        <v>0</v>
      </c>
      <c r="BE372" s="125">
        <v>0</v>
      </c>
      <c r="BF372" s="125">
        <v>0</v>
      </c>
      <c r="BG372" s="125">
        <v>0</v>
      </c>
      <c r="BH372" s="125">
        <v>0</v>
      </c>
      <c r="BI372" s="125">
        <v>0</v>
      </c>
      <c r="BJ372" s="125">
        <v>0</v>
      </c>
      <c r="BK372" s="125">
        <v>0</v>
      </c>
      <c r="BL372" s="125">
        <v>0</v>
      </c>
      <c r="BM372" s="125">
        <v>0</v>
      </c>
      <c r="BN372" s="125">
        <v>0</v>
      </c>
      <c r="BO372" s="125">
        <v>0</v>
      </c>
      <c r="BP372" s="125">
        <v>0</v>
      </c>
      <c r="BQ372" s="125">
        <v>0</v>
      </c>
    </row>
    <row r="373" spans="1:69" s="115" customFormat="1" ht="17.25" customHeight="1">
      <c r="A373" s="123" t="s">
        <v>482</v>
      </c>
      <c r="B373" s="123" t="s">
        <v>171</v>
      </c>
      <c r="C373" s="123" t="s">
        <v>137</v>
      </c>
      <c r="D373" s="124" t="s">
        <v>527</v>
      </c>
      <c r="E373" s="125">
        <v>0</v>
      </c>
      <c r="F373" s="125">
        <v>0</v>
      </c>
      <c r="G373" s="125">
        <v>0</v>
      </c>
      <c r="H373" s="125">
        <v>0</v>
      </c>
      <c r="I373" s="125">
        <v>0</v>
      </c>
      <c r="J373" s="125">
        <v>0</v>
      </c>
      <c r="K373" s="125">
        <v>0</v>
      </c>
      <c r="L373" s="125">
        <v>0</v>
      </c>
      <c r="M373" s="125">
        <v>0</v>
      </c>
      <c r="N373" s="125">
        <v>0</v>
      </c>
      <c r="O373" s="125">
        <v>0</v>
      </c>
      <c r="P373" s="125">
        <v>0</v>
      </c>
      <c r="Q373" s="125">
        <v>0</v>
      </c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>
        <v>0</v>
      </c>
      <c r="X373" s="123" t="s">
        <v>482</v>
      </c>
      <c r="Y373" s="123" t="s">
        <v>171</v>
      </c>
      <c r="Z373" s="123" t="s">
        <v>137</v>
      </c>
      <c r="AA373" s="124" t="s">
        <v>527</v>
      </c>
      <c r="AB373" s="123">
        <v>0</v>
      </c>
      <c r="AC373" s="125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5">
        <v>0</v>
      </c>
      <c r="BE373" s="125">
        <v>0</v>
      </c>
      <c r="BF373" s="125">
        <v>0</v>
      </c>
      <c r="BG373" s="125">
        <v>0</v>
      </c>
      <c r="BH373" s="125">
        <v>0</v>
      </c>
      <c r="BI373" s="125">
        <v>0</v>
      </c>
      <c r="BJ373" s="125">
        <v>0</v>
      </c>
      <c r="BK373" s="125">
        <v>0</v>
      </c>
      <c r="BL373" s="125">
        <v>0</v>
      </c>
      <c r="BM373" s="125">
        <v>0</v>
      </c>
      <c r="BN373" s="125">
        <v>0</v>
      </c>
      <c r="BO373" s="125">
        <v>0</v>
      </c>
      <c r="BP373" s="125">
        <v>0</v>
      </c>
      <c r="BQ373" s="125">
        <v>0</v>
      </c>
    </row>
    <row r="374" spans="1:69" s="115" customFormat="1" ht="17.25" customHeight="1">
      <c r="A374" s="123" t="s">
        <v>482</v>
      </c>
      <c r="B374" s="123" t="s">
        <v>171</v>
      </c>
      <c r="C374" s="123" t="s">
        <v>159</v>
      </c>
      <c r="D374" s="124" t="s">
        <v>528</v>
      </c>
      <c r="E374" s="125">
        <v>0</v>
      </c>
      <c r="F374" s="125">
        <v>0</v>
      </c>
      <c r="G374" s="125">
        <v>0</v>
      </c>
      <c r="H374" s="125"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>
        <v>0</v>
      </c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0</v>
      </c>
      <c r="X374" s="123" t="s">
        <v>482</v>
      </c>
      <c r="Y374" s="123" t="s">
        <v>171</v>
      </c>
      <c r="Z374" s="123" t="s">
        <v>159</v>
      </c>
      <c r="AA374" s="124" t="s">
        <v>528</v>
      </c>
      <c r="AB374" s="123">
        <v>0</v>
      </c>
      <c r="AC374" s="125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5">
        <v>0</v>
      </c>
      <c r="BE374" s="125">
        <v>0</v>
      </c>
      <c r="BF374" s="125">
        <v>0</v>
      </c>
      <c r="BG374" s="125">
        <v>0</v>
      </c>
      <c r="BH374" s="125">
        <v>0</v>
      </c>
      <c r="BI374" s="125">
        <v>0</v>
      </c>
      <c r="BJ374" s="125">
        <v>0</v>
      </c>
      <c r="BK374" s="125">
        <v>0</v>
      </c>
      <c r="BL374" s="125">
        <v>0</v>
      </c>
      <c r="BM374" s="125">
        <v>0</v>
      </c>
      <c r="BN374" s="125">
        <v>0</v>
      </c>
      <c r="BO374" s="125">
        <v>0</v>
      </c>
      <c r="BP374" s="125">
        <v>0</v>
      </c>
      <c r="BQ374" s="125">
        <v>0</v>
      </c>
    </row>
    <row r="375" spans="1:69" s="115" customFormat="1" ht="17.25" customHeight="1">
      <c r="A375" s="123" t="s">
        <v>482</v>
      </c>
      <c r="B375" s="123" t="s">
        <v>171</v>
      </c>
      <c r="C375" s="123" t="s">
        <v>166</v>
      </c>
      <c r="D375" s="124" t="s">
        <v>529</v>
      </c>
      <c r="E375" s="125">
        <v>0</v>
      </c>
      <c r="F375" s="125">
        <v>0</v>
      </c>
      <c r="G375" s="125">
        <v>0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0</v>
      </c>
      <c r="X375" s="123" t="s">
        <v>482</v>
      </c>
      <c r="Y375" s="123" t="s">
        <v>171</v>
      </c>
      <c r="Z375" s="123" t="s">
        <v>166</v>
      </c>
      <c r="AA375" s="124" t="s">
        <v>529</v>
      </c>
      <c r="AB375" s="123">
        <v>0</v>
      </c>
      <c r="AC375" s="125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5">
        <v>0</v>
      </c>
      <c r="BE375" s="125">
        <v>0</v>
      </c>
      <c r="BF375" s="125">
        <v>0</v>
      </c>
      <c r="BG375" s="125">
        <v>0</v>
      </c>
      <c r="BH375" s="125">
        <v>0</v>
      </c>
      <c r="BI375" s="125">
        <v>0</v>
      </c>
      <c r="BJ375" s="125">
        <v>0</v>
      </c>
      <c r="BK375" s="125">
        <v>0</v>
      </c>
      <c r="BL375" s="125">
        <v>0</v>
      </c>
      <c r="BM375" s="125">
        <v>0</v>
      </c>
      <c r="BN375" s="125">
        <v>0</v>
      </c>
      <c r="BO375" s="125">
        <v>0</v>
      </c>
      <c r="BP375" s="125">
        <v>0</v>
      </c>
      <c r="BQ375" s="125">
        <v>0</v>
      </c>
    </row>
    <row r="376" spans="1:69" s="115" customFormat="1" ht="17.25" customHeight="1">
      <c r="A376" s="123" t="s">
        <v>482</v>
      </c>
      <c r="B376" s="123" t="s">
        <v>171</v>
      </c>
      <c r="C376" s="123" t="s">
        <v>153</v>
      </c>
      <c r="D376" s="124" t="s">
        <v>530</v>
      </c>
      <c r="E376" s="125">
        <v>4343</v>
      </c>
      <c r="F376" s="125">
        <v>4343</v>
      </c>
      <c r="G376" s="125">
        <v>0</v>
      </c>
      <c r="H376" s="125"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>
        <v>0</v>
      </c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4343</v>
      </c>
      <c r="X376" s="123" t="s">
        <v>482</v>
      </c>
      <c r="Y376" s="123" t="s">
        <v>171</v>
      </c>
      <c r="Z376" s="123" t="s">
        <v>153</v>
      </c>
      <c r="AA376" s="124" t="s">
        <v>530</v>
      </c>
      <c r="AB376" s="123">
        <v>0</v>
      </c>
      <c r="AC376" s="125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5">
        <v>0</v>
      </c>
      <c r="BE376" s="125">
        <v>0</v>
      </c>
      <c r="BF376" s="125">
        <v>0</v>
      </c>
      <c r="BG376" s="125">
        <v>0</v>
      </c>
      <c r="BH376" s="125">
        <v>0</v>
      </c>
      <c r="BI376" s="125">
        <v>0</v>
      </c>
      <c r="BJ376" s="125">
        <v>0</v>
      </c>
      <c r="BK376" s="125">
        <v>0</v>
      </c>
      <c r="BL376" s="125">
        <v>0</v>
      </c>
      <c r="BM376" s="125">
        <v>0</v>
      </c>
      <c r="BN376" s="125">
        <v>0</v>
      </c>
      <c r="BO376" s="125">
        <v>0</v>
      </c>
      <c r="BP376" s="125">
        <v>0</v>
      </c>
      <c r="BQ376" s="125">
        <v>0</v>
      </c>
    </row>
    <row r="377" spans="1:69" s="115" customFormat="1" ht="17.25" customHeight="1">
      <c r="A377" s="123"/>
      <c r="B377" s="123" t="s">
        <v>151</v>
      </c>
      <c r="C377" s="123"/>
      <c r="D377" s="124" t="s">
        <v>531</v>
      </c>
      <c r="E377" s="125">
        <v>0</v>
      </c>
      <c r="F377" s="125">
        <v>0</v>
      </c>
      <c r="G377" s="125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3"/>
      <c r="Y377" s="123" t="s">
        <v>151</v>
      </c>
      <c r="Z377" s="123"/>
      <c r="AA377" s="124" t="s">
        <v>531</v>
      </c>
      <c r="AB377" s="123">
        <v>0</v>
      </c>
      <c r="AC377" s="125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5">
        <v>0</v>
      </c>
      <c r="BE377" s="125">
        <v>0</v>
      </c>
      <c r="BF377" s="125">
        <v>0</v>
      </c>
      <c r="BG377" s="125">
        <v>0</v>
      </c>
      <c r="BH377" s="125">
        <v>0</v>
      </c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0</v>
      </c>
      <c r="BQ377" s="125">
        <v>0</v>
      </c>
    </row>
    <row r="378" spans="1:69" s="115" customFormat="1" ht="17.25" customHeight="1">
      <c r="A378" s="123" t="s">
        <v>482</v>
      </c>
      <c r="B378" s="123" t="s">
        <v>174</v>
      </c>
      <c r="C378" s="123" t="s">
        <v>148</v>
      </c>
      <c r="D378" s="124" t="s">
        <v>532</v>
      </c>
      <c r="E378" s="125">
        <v>0</v>
      </c>
      <c r="F378" s="125">
        <v>0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3" t="s">
        <v>482</v>
      </c>
      <c r="Y378" s="123" t="s">
        <v>174</v>
      </c>
      <c r="Z378" s="123" t="s">
        <v>148</v>
      </c>
      <c r="AA378" s="124" t="s">
        <v>532</v>
      </c>
      <c r="AB378" s="123">
        <v>0</v>
      </c>
      <c r="AC378" s="125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5">
        <v>0</v>
      </c>
      <c r="BE378" s="125">
        <v>0</v>
      </c>
      <c r="BF378" s="125">
        <v>0</v>
      </c>
      <c r="BG378" s="125">
        <v>0</v>
      </c>
      <c r="BH378" s="125">
        <v>0</v>
      </c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</row>
    <row r="379" spans="1:69" s="115" customFormat="1" ht="17.25" customHeight="1">
      <c r="A379" s="123" t="s">
        <v>482</v>
      </c>
      <c r="B379" s="123" t="s">
        <v>174</v>
      </c>
      <c r="C379" s="123" t="s">
        <v>155</v>
      </c>
      <c r="D379" s="124" t="s">
        <v>533</v>
      </c>
      <c r="E379" s="125">
        <v>0</v>
      </c>
      <c r="F379" s="125">
        <v>0</v>
      </c>
      <c r="G379" s="125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3" t="s">
        <v>482</v>
      </c>
      <c r="Y379" s="123" t="s">
        <v>174</v>
      </c>
      <c r="Z379" s="123" t="s">
        <v>155</v>
      </c>
      <c r="AA379" s="124" t="s">
        <v>533</v>
      </c>
      <c r="AB379" s="123">
        <v>0</v>
      </c>
      <c r="AC379" s="125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5">
        <v>0</v>
      </c>
      <c r="BE379" s="125">
        <v>0</v>
      </c>
      <c r="BF379" s="125">
        <v>0</v>
      </c>
      <c r="BG379" s="125">
        <v>0</v>
      </c>
      <c r="BH379" s="125">
        <v>0</v>
      </c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</row>
    <row r="380" spans="1:69" s="115" customFormat="1" ht="17.25" customHeight="1">
      <c r="A380" s="123"/>
      <c r="B380" s="123" t="s">
        <v>302</v>
      </c>
      <c r="C380" s="123"/>
      <c r="D380" s="124" t="s">
        <v>534</v>
      </c>
      <c r="E380" s="125">
        <v>0</v>
      </c>
      <c r="F380" s="125">
        <v>0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3"/>
      <c r="Y380" s="123" t="s">
        <v>302</v>
      </c>
      <c r="Z380" s="123"/>
      <c r="AA380" s="124" t="s">
        <v>534</v>
      </c>
      <c r="AB380" s="123">
        <v>0</v>
      </c>
      <c r="AC380" s="125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5">
        <v>0</v>
      </c>
      <c r="BE380" s="125">
        <v>0</v>
      </c>
      <c r="BF380" s="125">
        <v>0</v>
      </c>
      <c r="BG380" s="125">
        <v>0</v>
      </c>
      <c r="BH380" s="125">
        <v>0</v>
      </c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</row>
    <row r="381" spans="1:69" s="115" customFormat="1" ht="17.25" customHeight="1">
      <c r="A381" s="123" t="s">
        <v>482</v>
      </c>
      <c r="B381" s="123" t="s">
        <v>346</v>
      </c>
      <c r="C381" s="123" t="s">
        <v>153</v>
      </c>
      <c r="D381" s="124" t="s">
        <v>535</v>
      </c>
      <c r="E381" s="125">
        <v>0</v>
      </c>
      <c r="F381" s="125">
        <v>0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3" t="s">
        <v>482</v>
      </c>
      <c r="Y381" s="123" t="s">
        <v>346</v>
      </c>
      <c r="Z381" s="123" t="s">
        <v>153</v>
      </c>
      <c r="AA381" s="124" t="s">
        <v>535</v>
      </c>
      <c r="AB381" s="123">
        <v>0</v>
      </c>
      <c r="AC381" s="125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5">
        <v>0</v>
      </c>
      <c r="BE381" s="125">
        <v>0</v>
      </c>
      <c r="BF381" s="125">
        <v>0</v>
      </c>
      <c r="BG381" s="125">
        <v>0</v>
      </c>
      <c r="BH381" s="125">
        <v>0</v>
      </c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0</v>
      </c>
      <c r="BQ381" s="125">
        <v>0</v>
      </c>
    </row>
    <row r="382" spans="1:69" s="115" customFormat="1" ht="17.25" customHeight="1">
      <c r="A382" s="123"/>
      <c r="B382" s="123" t="s">
        <v>153</v>
      </c>
      <c r="C382" s="123"/>
      <c r="D382" s="124" t="s">
        <v>536</v>
      </c>
      <c r="E382" s="125">
        <v>0</v>
      </c>
      <c r="F382" s="125">
        <v>0</v>
      </c>
      <c r="G382" s="125">
        <v>0</v>
      </c>
      <c r="H382" s="125"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>
        <v>0</v>
      </c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3"/>
      <c r="Y382" s="123" t="s">
        <v>153</v>
      </c>
      <c r="Z382" s="123"/>
      <c r="AA382" s="124" t="s">
        <v>536</v>
      </c>
      <c r="AB382" s="123">
        <v>0</v>
      </c>
      <c r="AC382" s="125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5">
        <v>0</v>
      </c>
      <c r="BE382" s="125">
        <v>0</v>
      </c>
      <c r="BF382" s="125">
        <v>0</v>
      </c>
      <c r="BG382" s="125">
        <v>0</v>
      </c>
      <c r="BH382" s="125">
        <v>0</v>
      </c>
      <c r="BI382" s="125">
        <v>0</v>
      </c>
      <c r="BJ382" s="125">
        <v>0</v>
      </c>
      <c r="BK382" s="125">
        <v>0</v>
      </c>
      <c r="BL382" s="125">
        <v>0</v>
      </c>
      <c r="BM382" s="125">
        <v>0</v>
      </c>
      <c r="BN382" s="125">
        <v>0</v>
      </c>
      <c r="BO382" s="125">
        <v>0</v>
      </c>
      <c r="BP382" s="125">
        <v>0</v>
      </c>
      <c r="BQ382" s="125">
        <v>0</v>
      </c>
    </row>
    <row r="383" spans="1:69" s="115" customFormat="1" ht="17.25" customHeight="1">
      <c r="A383" s="123" t="s">
        <v>482</v>
      </c>
      <c r="B383" s="123" t="s">
        <v>259</v>
      </c>
      <c r="C383" s="123" t="s">
        <v>153</v>
      </c>
      <c r="D383" s="124" t="s">
        <v>537</v>
      </c>
      <c r="E383" s="125">
        <v>0</v>
      </c>
      <c r="F383" s="125">
        <v>0</v>
      </c>
      <c r="G383" s="125">
        <v>0</v>
      </c>
      <c r="H383" s="125"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3" t="s">
        <v>482</v>
      </c>
      <c r="Y383" s="123" t="s">
        <v>259</v>
      </c>
      <c r="Z383" s="123" t="s">
        <v>153</v>
      </c>
      <c r="AA383" s="124" t="s">
        <v>537</v>
      </c>
      <c r="AB383" s="123">
        <v>0</v>
      </c>
      <c r="AC383" s="125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5">
        <v>0</v>
      </c>
      <c r="BE383" s="125">
        <v>0</v>
      </c>
      <c r="BF383" s="125">
        <v>0</v>
      </c>
      <c r="BG383" s="125">
        <v>0</v>
      </c>
      <c r="BH383" s="125">
        <v>0</v>
      </c>
      <c r="BI383" s="125">
        <v>0</v>
      </c>
      <c r="BJ383" s="125">
        <v>0</v>
      </c>
      <c r="BK383" s="125">
        <v>0</v>
      </c>
      <c r="BL383" s="125">
        <v>0</v>
      </c>
      <c r="BM383" s="125">
        <v>0</v>
      </c>
      <c r="BN383" s="125">
        <v>0</v>
      </c>
      <c r="BO383" s="125">
        <v>0</v>
      </c>
      <c r="BP383" s="125">
        <v>0</v>
      </c>
      <c r="BQ383" s="125">
        <v>0</v>
      </c>
    </row>
    <row r="384" spans="1:69" s="115" customFormat="1" ht="17.25" customHeight="1">
      <c r="A384" s="123" t="s">
        <v>538</v>
      </c>
      <c r="B384" s="123"/>
      <c r="C384" s="123"/>
      <c r="D384" s="124" t="s">
        <v>539</v>
      </c>
      <c r="E384" s="125">
        <v>2558.2399999999998</v>
      </c>
      <c r="F384" s="125">
        <v>2041.81</v>
      </c>
      <c r="G384" s="125">
        <v>1298.55</v>
      </c>
      <c r="H384" s="125">
        <v>189.33</v>
      </c>
      <c r="I384" s="125">
        <v>144.44999999999999</v>
      </c>
      <c r="J384" s="125">
        <v>44.88</v>
      </c>
      <c r="K384" s="125">
        <v>0</v>
      </c>
      <c r="L384" s="125">
        <v>0</v>
      </c>
      <c r="M384" s="125">
        <v>108.21</v>
      </c>
      <c r="N384" s="125">
        <v>0</v>
      </c>
      <c r="O384" s="125">
        <v>445.73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3" t="s">
        <v>538</v>
      </c>
      <c r="Y384" s="123"/>
      <c r="Z384" s="123"/>
      <c r="AA384" s="124" t="s">
        <v>539</v>
      </c>
      <c r="AB384" s="123">
        <v>488.13</v>
      </c>
      <c r="AC384" s="125">
        <f>AC385+AC393</f>
        <v>45.16</v>
      </c>
      <c r="AD384" s="125">
        <f t="shared" ref="AD384:BC384" si="56">AD385+AD393</f>
        <v>6.5</v>
      </c>
      <c r="AE384" s="125">
        <f t="shared" si="56"/>
        <v>4</v>
      </c>
      <c r="AF384" s="125">
        <f t="shared" si="56"/>
        <v>0</v>
      </c>
      <c r="AG384" s="125">
        <f t="shared" si="56"/>
        <v>7.56</v>
      </c>
      <c r="AH384" s="125">
        <f t="shared" si="56"/>
        <v>21</v>
      </c>
      <c r="AI384" s="125">
        <f t="shared" si="56"/>
        <v>4</v>
      </c>
      <c r="AJ384" s="125">
        <f t="shared" si="56"/>
        <v>0</v>
      </c>
      <c r="AK384" s="125">
        <f t="shared" si="56"/>
        <v>0.5</v>
      </c>
      <c r="AL384" s="125">
        <f t="shared" si="56"/>
        <v>45.5</v>
      </c>
      <c r="AM384" s="125">
        <f t="shared" si="56"/>
        <v>0</v>
      </c>
      <c r="AN384" s="125">
        <f t="shared" si="56"/>
        <v>19.3</v>
      </c>
      <c r="AO384" s="125">
        <f t="shared" si="56"/>
        <v>4</v>
      </c>
      <c r="AP384" s="125">
        <f t="shared" si="56"/>
        <v>10.06</v>
      </c>
      <c r="AQ384" s="125">
        <f t="shared" si="56"/>
        <v>4.7</v>
      </c>
      <c r="AR384" s="125">
        <f t="shared" si="56"/>
        <v>12.8</v>
      </c>
      <c r="AS384" s="125">
        <f t="shared" si="56"/>
        <v>12</v>
      </c>
      <c r="AT384" s="125">
        <f t="shared" si="56"/>
        <v>0</v>
      </c>
      <c r="AU384" s="125">
        <f t="shared" si="56"/>
        <v>1.5</v>
      </c>
      <c r="AV384" s="125">
        <f t="shared" si="56"/>
        <v>9</v>
      </c>
      <c r="AW384" s="125">
        <f t="shared" si="56"/>
        <v>0</v>
      </c>
      <c r="AX384" s="125">
        <f t="shared" si="56"/>
        <v>92.12</v>
      </c>
      <c r="AY384" s="125">
        <f t="shared" si="56"/>
        <v>0</v>
      </c>
      <c r="AZ384" s="125">
        <f t="shared" si="56"/>
        <v>65.36</v>
      </c>
      <c r="BA384" s="125">
        <f t="shared" si="56"/>
        <v>27.98</v>
      </c>
      <c r="BB384" s="125">
        <f t="shared" si="56"/>
        <v>0</v>
      </c>
      <c r="BC384" s="125">
        <f t="shared" si="56"/>
        <v>95.09</v>
      </c>
      <c r="BD384" s="125">
        <v>28.29</v>
      </c>
      <c r="BE384" s="125">
        <v>0</v>
      </c>
      <c r="BF384" s="125">
        <v>0</v>
      </c>
      <c r="BG384" s="125">
        <v>0</v>
      </c>
      <c r="BH384" s="125">
        <v>0</v>
      </c>
      <c r="BI384" s="125">
        <v>0</v>
      </c>
      <c r="BJ384" s="125">
        <v>28.29</v>
      </c>
      <c r="BK384" s="125">
        <v>0</v>
      </c>
      <c r="BL384" s="125">
        <v>0</v>
      </c>
      <c r="BM384" s="125">
        <v>0</v>
      </c>
      <c r="BN384" s="125">
        <v>0</v>
      </c>
      <c r="BO384" s="125">
        <v>0</v>
      </c>
      <c r="BP384" s="125">
        <v>0</v>
      </c>
      <c r="BQ384" s="125">
        <v>0</v>
      </c>
    </row>
    <row r="385" spans="1:69" s="115" customFormat="1" ht="17.25" customHeight="1">
      <c r="A385" s="123"/>
      <c r="B385" s="123" t="s">
        <v>137</v>
      </c>
      <c r="C385" s="123"/>
      <c r="D385" s="124" t="s">
        <v>540</v>
      </c>
      <c r="E385" s="125">
        <v>2558.2399999999998</v>
      </c>
      <c r="F385" s="125">
        <v>2041.81</v>
      </c>
      <c r="G385" s="125">
        <v>1298.55</v>
      </c>
      <c r="H385" s="125">
        <v>189.33</v>
      </c>
      <c r="I385" s="125">
        <v>144.44999999999999</v>
      </c>
      <c r="J385" s="125">
        <v>44.88</v>
      </c>
      <c r="K385" s="125">
        <v>0</v>
      </c>
      <c r="L385" s="125">
        <v>0</v>
      </c>
      <c r="M385" s="125">
        <v>108.21</v>
      </c>
      <c r="N385" s="125">
        <v>0</v>
      </c>
      <c r="O385" s="125">
        <v>445.73</v>
      </c>
      <c r="P385" s="125">
        <v>0</v>
      </c>
      <c r="Q385" s="125">
        <v>0</v>
      </c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3"/>
      <c r="Y385" s="123" t="s">
        <v>137</v>
      </c>
      <c r="Z385" s="123"/>
      <c r="AA385" s="124" t="s">
        <v>540</v>
      </c>
      <c r="AB385" s="123">
        <v>488.13</v>
      </c>
      <c r="AC385" s="125">
        <f>SUM(AC386:AC392)</f>
        <v>45.16</v>
      </c>
      <c r="AD385" s="125">
        <f t="shared" ref="AD385:BC385" si="57">SUM(AD386:AD392)</f>
        <v>6.5</v>
      </c>
      <c r="AE385" s="125">
        <f t="shared" si="57"/>
        <v>4</v>
      </c>
      <c r="AF385" s="125">
        <f t="shared" si="57"/>
        <v>0</v>
      </c>
      <c r="AG385" s="125">
        <f t="shared" si="57"/>
        <v>7.56</v>
      </c>
      <c r="AH385" s="125">
        <f t="shared" si="57"/>
        <v>21</v>
      </c>
      <c r="AI385" s="125">
        <f t="shared" si="57"/>
        <v>4</v>
      </c>
      <c r="AJ385" s="125">
        <f t="shared" si="57"/>
        <v>0</v>
      </c>
      <c r="AK385" s="125">
        <f t="shared" si="57"/>
        <v>0.5</v>
      </c>
      <c r="AL385" s="125">
        <f t="shared" si="57"/>
        <v>45.5</v>
      </c>
      <c r="AM385" s="125">
        <f t="shared" si="57"/>
        <v>0</v>
      </c>
      <c r="AN385" s="125">
        <f t="shared" si="57"/>
        <v>19.3</v>
      </c>
      <c r="AO385" s="125">
        <f t="shared" si="57"/>
        <v>4</v>
      </c>
      <c r="AP385" s="125">
        <f t="shared" si="57"/>
        <v>10.06</v>
      </c>
      <c r="AQ385" s="125">
        <f t="shared" si="57"/>
        <v>4.7</v>
      </c>
      <c r="AR385" s="125">
        <f t="shared" si="57"/>
        <v>12.8</v>
      </c>
      <c r="AS385" s="125">
        <f t="shared" si="57"/>
        <v>12</v>
      </c>
      <c r="AT385" s="125">
        <f t="shared" si="57"/>
        <v>0</v>
      </c>
      <c r="AU385" s="125">
        <f t="shared" si="57"/>
        <v>1.5</v>
      </c>
      <c r="AV385" s="125">
        <f t="shared" si="57"/>
        <v>9</v>
      </c>
      <c r="AW385" s="125">
        <f t="shared" si="57"/>
        <v>0</v>
      </c>
      <c r="AX385" s="125">
        <f t="shared" si="57"/>
        <v>92.12</v>
      </c>
      <c r="AY385" s="125">
        <f t="shared" si="57"/>
        <v>0</v>
      </c>
      <c r="AZ385" s="125">
        <f t="shared" si="57"/>
        <v>65.36</v>
      </c>
      <c r="BA385" s="125">
        <f t="shared" si="57"/>
        <v>27.98</v>
      </c>
      <c r="BB385" s="125">
        <f t="shared" si="57"/>
        <v>0</v>
      </c>
      <c r="BC385" s="125">
        <f t="shared" si="57"/>
        <v>95.09</v>
      </c>
      <c r="BD385" s="125">
        <v>28.29</v>
      </c>
      <c r="BE385" s="125">
        <v>0</v>
      </c>
      <c r="BF385" s="125">
        <v>0</v>
      </c>
      <c r="BG385" s="125">
        <v>0</v>
      </c>
      <c r="BH385" s="125">
        <v>0</v>
      </c>
      <c r="BI385" s="125">
        <v>0</v>
      </c>
      <c r="BJ385" s="125">
        <v>28.29</v>
      </c>
      <c r="BK385" s="125">
        <v>0</v>
      </c>
      <c r="BL385" s="125">
        <v>0</v>
      </c>
      <c r="BM385" s="125">
        <v>0</v>
      </c>
      <c r="BN385" s="125">
        <v>0</v>
      </c>
      <c r="BO385" s="125">
        <v>0</v>
      </c>
      <c r="BP385" s="125">
        <v>0</v>
      </c>
      <c r="BQ385" s="125">
        <v>0</v>
      </c>
    </row>
    <row r="386" spans="1:69" s="115" customFormat="1" ht="17.25" customHeight="1">
      <c r="A386" s="123" t="s">
        <v>541</v>
      </c>
      <c r="B386" s="123" t="s">
        <v>140</v>
      </c>
      <c r="C386" s="123" t="s">
        <v>137</v>
      </c>
      <c r="D386" s="124" t="s">
        <v>141</v>
      </c>
      <c r="E386" s="125">
        <v>871.02</v>
      </c>
      <c r="F386" s="125">
        <v>676.05</v>
      </c>
      <c r="G386" s="125">
        <v>436.92</v>
      </c>
      <c r="H386" s="125">
        <v>144.44999999999999</v>
      </c>
      <c r="I386" s="125">
        <v>144.44999999999999</v>
      </c>
      <c r="J386" s="125">
        <v>0</v>
      </c>
      <c r="K386" s="125">
        <v>0</v>
      </c>
      <c r="L386" s="125">
        <v>0</v>
      </c>
      <c r="M386" s="125">
        <v>36.409999999999997</v>
      </c>
      <c r="N386" s="125">
        <v>0</v>
      </c>
      <c r="O386" s="125">
        <v>58.28</v>
      </c>
      <c r="P386" s="125">
        <v>0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3" t="s">
        <v>541</v>
      </c>
      <c r="Y386" s="123" t="s">
        <v>140</v>
      </c>
      <c r="Z386" s="123" t="s">
        <v>137</v>
      </c>
      <c r="AA386" s="124" t="s">
        <v>141</v>
      </c>
      <c r="AB386" s="123">
        <v>166.68</v>
      </c>
      <c r="AC386" s="131">
        <v>29.66</v>
      </c>
      <c r="AD386" s="132">
        <v>2</v>
      </c>
      <c r="AE386" s="133">
        <v>0</v>
      </c>
      <c r="AF386" s="133">
        <v>0</v>
      </c>
      <c r="AG386" s="132">
        <v>4.76</v>
      </c>
      <c r="AH386" s="132">
        <v>10</v>
      </c>
      <c r="AI386" s="132">
        <v>0</v>
      </c>
      <c r="AJ386" s="132">
        <v>0</v>
      </c>
      <c r="AK386" s="132">
        <v>0.5</v>
      </c>
      <c r="AL386" s="132">
        <v>10</v>
      </c>
      <c r="AM386" s="133">
        <v>0</v>
      </c>
      <c r="AN386" s="132">
        <v>1.5</v>
      </c>
      <c r="AO386" s="132">
        <v>0</v>
      </c>
      <c r="AP386" s="132">
        <v>7</v>
      </c>
      <c r="AQ386" s="132">
        <v>2</v>
      </c>
      <c r="AR386" s="132">
        <v>8.8000000000000007</v>
      </c>
      <c r="AS386" s="133">
        <v>0</v>
      </c>
      <c r="AT386" s="133">
        <v>0</v>
      </c>
      <c r="AU386" s="133">
        <v>0</v>
      </c>
      <c r="AV386" s="132">
        <v>0</v>
      </c>
      <c r="AW386" s="133">
        <v>0</v>
      </c>
      <c r="AX386" s="132">
        <v>21.18</v>
      </c>
      <c r="AY386" s="132">
        <v>0</v>
      </c>
      <c r="AZ386" s="132">
        <v>43.36</v>
      </c>
      <c r="BA386" s="132">
        <v>16.68</v>
      </c>
      <c r="BB386" s="132">
        <v>0</v>
      </c>
      <c r="BC386" s="132">
        <v>9.24</v>
      </c>
      <c r="BD386" s="125">
        <v>28.29</v>
      </c>
      <c r="BE386" s="125">
        <v>0</v>
      </c>
      <c r="BF386" s="125">
        <v>0</v>
      </c>
      <c r="BG386" s="125">
        <v>0</v>
      </c>
      <c r="BH386" s="125">
        <v>0</v>
      </c>
      <c r="BI386" s="125">
        <v>0</v>
      </c>
      <c r="BJ386" s="125">
        <v>28.29</v>
      </c>
      <c r="BK386" s="125">
        <v>0</v>
      </c>
      <c r="BL386" s="125">
        <v>0</v>
      </c>
      <c r="BM386" s="125">
        <v>0</v>
      </c>
      <c r="BN386" s="125">
        <v>0</v>
      </c>
      <c r="BO386" s="125">
        <v>0</v>
      </c>
      <c r="BP386" s="125">
        <v>0</v>
      </c>
      <c r="BQ386" s="125">
        <v>0</v>
      </c>
    </row>
    <row r="387" spans="1:69" s="115" customFormat="1" ht="17.25" customHeight="1">
      <c r="A387" s="123" t="s">
        <v>541</v>
      </c>
      <c r="B387" s="123" t="s">
        <v>140</v>
      </c>
      <c r="C387" s="123" t="s">
        <v>148</v>
      </c>
      <c r="D387" s="124" t="s">
        <v>208</v>
      </c>
      <c r="E387" s="125">
        <v>0</v>
      </c>
      <c r="F387" s="125">
        <v>0</v>
      </c>
      <c r="G387" s="125">
        <v>0</v>
      </c>
      <c r="H387" s="125"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3" t="s">
        <v>541</v>
      </c>
      <c r="Y387" s="123" t="s">
        <v>140</v>
      </c>
      <c r="Z387" s="123" t="s">
        <v>148</v>
      </c>
      <c r="AA387" s="124" t="s">
        <v>208</v>
      </c>
      <c r="AB387" s="123">
        <v>0</v>
      </c>
      <c r="AC387" s="125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5">
        <v>0</v>
      </c>
      <c r="BE387" s="125">
        <v>0</v>
      </c>
      <c r="BF387" s="125">
        <v>0</v>
      </c>
      <c r="BG387" s="125">
        <v>0</v>
      </c>
      <c r="BH387" s="125">
        <v>0</v>
      </c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0</v>
      </c>
      <c r="BQ387" s="125">
        <v>0</v>
      </c>
    </row>
    <row r="388" spans="1:69" s="115" customFormat="1" ht="17.25" customHeight="1">
      <c r="A388" s="123" t="s">
        <v>541</v>
      </c>
      <c r="B388" s="123" t="s">
        <v>140</v>
      </c>
      <c r="C388" s="123" t="s">
        <v>155</v>
      </c>
      <c r="D388" s="124" t="s">
        <v>542</v>
      </c>
      <c r="E388" s="125">
        <v>0</v>
      </c>
      <c r="F388" s="125">
        <v>0</v>
      </c>
      <c r="G388" s="125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3" t="s">
        <v>541</v>
      </c>
      <c r="Y388" s="123" t="s">
        <v>140</v>
      </c>
      <c r="Z388" s="123" t="s">
        <v>155</v>
      </c>
      <c r="AA388" s="124" t="s">
        <v>542</v>
      </c>
      <c r="AB388" s="123">
        <v>0</v>
      </c>
      <c r="AC388" s="125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5">
        <v>0</v>
      </c>
      <c r="BE388" s="125">
        <v>0</v>
      </c>
      <c r="BF388" s="125">
        <v>0</v>
      </c>
      <c r="BG388" s="125">
        <v>0</v>
      </c>
      <c r="BH388" s="125">
        <v>0</v>
      </c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</row>
    <row r="389" spans="1:69" s="114" customFormat="1" ht="17.25" customHeight="1">
      <c r="A389" s="123" t="s">
        <v>541</v>
      </c>
      <c r="B389" s="123" t="s">
        <v>140</v>
      </c>
      <c r="C389" s="123" t="s">
        <v>166</v>
      </c>
      <c r="D389" s="124" t="s">
        <v>543</v>
      </c>
      <c r="E389" s="135">
        <v>0</v>
      </c>
      <c r="F389" s="135">
        <v>0</v>
      </c>
      <c r="G389" s="135">
        <v>0</v>
      </c>
      <c r="H389" s="135">
        <v>0</v>
      </c>
      <c r="I389" s="135">
        <v>0</v>
      </c>
      <c r="J389" s="135">
        <v>0</v>
      </c>
      <c r="K389" s="135">
        <v>0</v>
      </c>
      <c r="L389" s="135">
        <v>0</v>
      </c>
      <c r="M389" s="135">
        <v>0</v>
      </c>
      <c r="N389" s="135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35">
        <v>0</v>
      </c>
      <c r="V389" s="135">
        <v>0</v>
      </c>
      <c r="W389" s="135">
        <v>0</v>
      </c>
      <c r="X389" s="123" t="s">
        <v>541</v>
      </c>
      <c r="Y389" s="123" t="s">
        <v>140</v>
      </c>
      <c r="Z389" s="123" t="s">
        <v>166</v>
      </c>
      <c r="AA389" s="124" t="s">
        <v>543</v>
      </c>
      <c r="AB389" s="135">
        <v>0</v>
      </c>
      <c r="AC389" s="136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>
        <v>0</v>
      </c>
      <c r="BE389" s="135">
        <v>0</v>
      </c>
      <c r="BF389" s="135">
        <v>0</v>
      </c>
      <c r="BG389" s="135">
        <v>0</v>
      </c>
      <c r="BH389" s="135">
        <v>0</v>
      </c>
      <c r="BI389" s="135">
        <v>0</v>
      </c>
      <c r="BJ389" s="135">
        <v>0</v>
      </c>
      <c r="BK389" s="135">
        <v>0</v>
      </c>
      <c r="BL389" s="135">
        <v>0</v>
      </c>
      <c r="BM389" s="135">
        <v>0</v>
      </c>
      <c r="BN389" s="135">
        <v>0</v>
      </c>
      <c r="BO389" s="135">
        <v>0</v>
      </c>
      <c r="BP389" s="135">
        <v>0</v>
      </c>
      <c r="BQ389" s="135">
        <v>0</v>
      </c>
    </row>
    <row r="390" spans="1:69" s="114" customFormat="1" ht="17.25" customHeight="1">
      <c r="A390" s="123" t="s">
        <v>541</v>
      </c>
      <c r="B390" s="123" t="s">
        <v>140</v>
      </c>
      <c r="C390" s="123" t="s">
        <v>235</v>
      </c>
      <c r="D390" s="124" t="s">
        <v>544</v>
      </c>
      <c r="E390" s="135">
        <v>1588.86</v>
      </c>
      <c r="F390" s="135">
        <v>1281.01</v>
      </c>
      <c r="G390" s="135">
        <v>808.11</v>
      </c>
      <c r="H390" s="135">
        <v>44.88</v>
      </c>
      <c r="I390" s="135">
        <v>0</v>
      </c>
      <c r="J390" s="135">
        <v>44.88</v>
      </c>
      <c r="K390" s="135">
        <v>0</v>
      </c>
      <c r="L390" s="135">
        <v>0</v>
      </c>
      <c r="M390" s="135">
        <v>67.34</v>
      </c>
      <c r="N390" s="135">
        <v>0</v>
      </c>
      <c r="O390" s="135">
        <v>360.68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35">
        <v>0</v>
      </c>
      <c r="V390" s="135">
        <v>0</v>
      </c>
      <c r="W390" s="135">
        <v>0</v>
      </c>
      <c r="X390" s="123" t="s">
        <v>541</v>
      </c>
      <c r="Y390" s="123" t="s">
        <v>140</v>
      </c>
      <c r="Z390" s="123" t="s">
        <v>235</v>
      </c>
      <c r="AA390" s="124" t="s">
        <v>544</v>
      </c>
      <c r="AB390" s="135">
        <v>307.85000000000002</v>
      </c>
      <c r="AC390" s="131">
        <v>13</v>
      </c>
      <c r="AD390" s="132">
        <v>4.5</v>
      </c>
      <c r="AE390" s="133">
        <v>4</v>
      </c>
      <c r="AF390" s="133">
        <v>0</v>
      </c>
      <c r="AG390" s="132">
        <v>2.8</v>
      </c>
      <c r="AH390" s="132">
        <v>11</v>
      </c>
      <c r="AI390" s="132">
        <v>4</v>
      </c>
      <c r="AJ390" s="132">
        <v>0</v>
      </c>
      <c r="AK390" s="132">
        <v>0</v>
      </c>
      <c r="AL390" s="132">
        <v>33.5</v>
      </c>
      <c r="AM390" s="133">
        <v>0</v>
      </c>
      <c r="AN390" s="132">
        <v>17.8</v>
      </c>
      <c r="AO390" s="132">
        <v>4</v>
      </c>
      <c r="AP390" s="132">
        <v>1.5</v>
      </c>
      <c r="AQ390" s="132">
        <v>1.7</v>
      </c>
      <c r="AR390" s="132">
        <v>3.5</v>
      </c>
      <c r="AS390" s="133">
        <v>12</v>
      </c>
      <c r="AT390" s="133">
        <v>0</v>
      </c>
      <c r="AU390" s="133">
        <v>1</v>
      </c>
      <c r="AV390" s="132">
        <v>9</v>
      </c>
      <c r="AW390" s="133">
        <v>0</v>
      </c>
      <c r="AX390" s="132">
        <v>66.900000000000006</v>
      </c>
      <c r="AY390" s="132">
        <v>0</v>
      </c>
      <c r="AZ390" s="132">
        <v>22</v>
      </c>
      <c r="BA390" s="132">
        <v>10.3</v>
      </c>
      <c r="BB390" s="132">
        <v>0</v>
      </c>
      <c r="BC390" s="132">
        <v>85.35</v>
      </c>
      <c r="BD390" s="135">
        <v>0</v>
      </c>
      <c r="BE390" s="135">
        <v>0</v>
      </c>
      <c r="BF390" s="135">
        <v>0</v>
      </c>
      <c r="BG390" s="135">
        <v>0</v>
      </c>
      <c r="BH390" s="135">
        <v>0</v>
      </c>
      <c r="BI390" s="135">
        <v>0</v>
      </c>
      <c r="BJ390" s="135">
        <v>0</v>
      </c>
      <c r="BK390" s="135">
        <v>0</v>
      </c>
      <c r="BL390" s="135">
        <v>0</v>
      </c>
      <c r="BM390" s="135">
        <v>0</v>
      </c>
      <c r="BN390" s="135">
        <v>0</v>
      </c>
      <c r="BO390" s="135">
        <v>0</v>
      </c>
      <c r="BP390" s="135">
        <v>0</v>
      </c>
      <c r="BQ390" s="135">
        <v>0</v>
      </c>
    </row>
    <row r="391" spans="1:69" s="114" customFormat="1" ht="17.25" customHeight="1">
      <c r="A391" s="123" t="s">
        <v>541</v>
      </c>
      <c r="B391" s="123" t="s">
        <v>140</v>
      </c>
      <c r="C391" s="123" t="s">
        <v>205</v>
      </c>
      <c r="D391" s="124" t="s">
        <v>545</v>
      </c>
      <c r="E391" s="135">
        <v>98.36</v>
      </c>
      <c r="F391" s="135">
        <v>84.76</v>
      </c>
      <c r="G391" s="135">
        <v>53.52</v>
      </c>
      <c r="H391" s="135">
        <v>0</v>
      </c>
      <c r="I391" s="135">
        <v>0</v>
      </c>
      <c r="J391" s="135">
        <v>0</v>
      </c>
      <c r="K391" s="135">
        <v>0</v>
      </c>
      <c r="L391" s="135">
        <v>0</v>
      </c>
      <c r="M391" s="135">
        <v>4.46</v>
      </c>
      <c r="N391" s="135">
        <v>0</v>
      </c>
      <c r="O391" s="135">
        <v>26.78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23" t="s">
        <v>541</v>
      </c>
      <c r="Y391" s="123" t="s">
        <v>140</v>
      </c>
      <c r="Z391" s="123" t="s">
        <v>205</v>
      </c>
      <c r="AA391" s="124" t="s">
        <v>545</v>
      </c>
      <c r="AB391" s="135">
        <v>13.6</v>
      </c>
      <c r="AC391" s="131">
        <v>2.5</v>
      </c>
      <c r="AD391" s="132">
        <v>0</v>
      </c>
      <c r="AE391" s="133">
        <v>0</v>
      </c>
      <c r="AF391" s="133">
        <v>0</v>
      </c>
      <c r="AG391" s="132">
        <v>0</v>
      </c>
      <c r="AH391" s="132">
        <v>0</v>
      </c>
      <c r="AI391" s="132">
        <v>0</v>
      </c>
      <c r="AJ391" s="132">
        <v>0</v>
      </c>
      <c r="AK391" s="132">
        <v>0</v>
      </c>
      <c r="AL391" s="132">
        <v>2</v>
      </c>
      <c r="AM391" s="133">
        <v>0</v>
      </c>
      <c r="AN391" s="132">
        <v>0</v>
      </c>
      <c r="AO391" s="132">
        <v>0</v>
      </c>
      <c r="AP391" s="132">
        <v>1.56</v>
      </c>
      <c r="AQ391" s="132">
        <v>1</v>
      </c>
      <c r="AR391" s="132">
        <v>0.5</v>
      </c>
      <c r="AS391" s="133">
        <v>0</v>
      </c>
      <c r="AT391" s="133">
        <v>0</v>
      </c>
      <c r="AU391" s="133">
        <v>0.5</v>
      </c>
      <c r="AV391" s="132">
        <v>0</v>
      </c>
      <c r="AW391" s="133">
        <v>0</v>
      </c>
      <c r="AX391" s="132">
        <v>4.04</v>
      </c>
      <c r="AY391" s="132">
        <v>0</v>
      </c>
      <c r="AZ391" s="132">
        <v>0</v>
      </c>
      <c r="BA391" s="132">
        <v>1</v>
      </c>
      <c r="BB391" s="132">
        <v>0</v>
      </c>
      <c r="BC391" s="132">
        <v>0.5</v>
      </c>
      <c r="BD391" s="135">
        <v>0</v>
      </c>
      <c r="BE391" s="135">
        <v>0</v>
      </c>
      <c r="BF391" s="135">
        <v>0</v>
      </c>
      <c r="BG391" s="135">
        <v>0</v>
      </c>
      <c r="BH391" s="135">
        <v>0</v>
      </c>
      <c r="BI391" s="135">
        <v>0</v>
      </c>
      <c r="BJ391" s="135">
        <v>0</v>
      </c>
      <c r="BK391" s="135">
        <v>0</v>
      </c>
      <c r="BL391" s="135">
        <v>0</v>
      </c>
      <c r="BM391" s="135">
        <v>0</v>
      </c>
      <c r="BN391" s="135">
        <v>0</v>
      </c>
      <c r="BO391" s="135">
        <v>0</v>
      </c>
      <c r="BP391" s="135">
        <v>0</v>
      </c>
      <c r="BQ391" s="135">
        <v>0</v>
      </c>
    </row>
    <row r="392" spans="1:69" s="114" customFormat="1" ht="17.25" customHeight="1">
      <c r="A392" s="123" t="s">
        <v>541</v>
      </c>
      <c r="B392" s="123" t="s">
        <v>140</v>
      </c>
      <c r="C392" s="123" t="s">
        <v>153</v>
      </c>
      <c r="D392" s="124" t="s">
        <v>546</v>
      </c>
      <c r="E392" s="135">
        <v>0</v>
      </c>
      <c r="F392" s="135">
        <v>0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35">
        <v>0</v>
      </c>
      <c r="V392" s="135">
        <v>0</v>
      </c>
      <c r="W392" s="135">
        <v>0</v>
      </c>
      <c r="X392" s="123" t="s">
        <v>541</v>
      </c>
      <c r="Y392" s="123" t="s">
        <v>140</v>
      </c>
      <c r="Z392" s="123" t="s">
        <v>153</v>
      </c>
      <c r="AA392" s="124" t="s">
        <v>546</v>
      </c>
      <c r="AB392" s="135">
        <v>0</v>
      </c>
      <c r="AC392" s="136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>
        <v>0</v>
      </c>
      <c r="BE392" s="135">
        <v>0</v>
      </c>
      <c r="BF392" s="135">
        <v>0</v>
      </c>
      <c r="BG392" s="135">
        <v>0</v>
      </c>
      <c r="BH392" s="135">
        <v>0</v>
      </c>
      <c r="BI392" s="135">
        <v>0</v>
      </c>
      <c r="BJ392" s="135">
        <v>0</v>
      </c>
      <c r="BK392" s="135">
        <v>0</v>
      </c>
      <c r="BL392" s="135">
        <v>0</v>
      </c>
      <c r="BM392" s="135">
        <v>0</v>
      </c>
      <c r="BN392" s="135">
        <v>0</v>
      </c>
      <c r="BO392" s="135">
        <v>0</v>
      </c>
      <c r="BP392" s="135">
        <v>0</v>
      </c>
      <c r="BQ392" s="135">
        <v>0</v>
      </c>
    </row>
    <row r="393" spans="1:69" s="114" customFormat="1" ht="17.25" customHeight="1">
      <c r="A393" s="123"/>
      <c r="B393" s="123" t="s">
        <v>155</v>
      </c>
      <c r="C393" s="123"/>
      <c r="D393" s="124" t="s">
        <v>547</v>
      </c>
      <c r="E393" s="135">
        <v>0</v>
      </c>
      <c r="F393" s="135">
        <v>0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5">
        <v>0</v>
      </c>
      <c r="V393" s="135">
        <v>0</v>
      </c>
      <c r="W393" s="135">
        <v>0</v>
      </c>
      <c r="X393" s="123"/>
      <c r="Y393" s="123" t="s">
        <v>155</v>
      </c>
      <c r="Z393" s="123"/>
      <c r="AA393" s="124" t="s">
        <v>547</v>
      </c>
      <c r="AB393" s="135">
        <v>0</v>
      </c>
      <c r="AC393" s="136">
        <f>SUM(AC395:AC397)</f>
        <v>0</v>
      </c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>
        <v>0</v>
      </c>
      <c r="BE393" s="135">
        <v>0</v>
      </c>
      <c r="BF393" s="135">
        <v>0</v>
      </c>
      <c r="BG393" s="135">
        <v>0</v>
      </c>
      <c r="BH393" s="135">
        <v>0</v>
      </c>
      <c r="BI393" s="135">
        <v>0</v>
      </c>
      <c r="BJ393" s="135">
        <v>0</v>
      </c>
      <c r="BK393" s="135">
        <v>0</v>
      </c>
      <c r="BL393" s="135">
        <v>0</v>
      </c>
      <c r="BM393" s="135">
        <v>0</v>
      </c>
      <c r="BN393" s="135">
        <v>0</v>
      </c>
      <c r="BO393" s="135">
        <v>0</v>
      </c>
      <c r="BP393" s="135">
        <v>0</v>
      </c>
      <c r="BQ393" s="135">
        <v>0</v>
      </c>
    </row>
    <row r="394" spans="1:69" s="114" customFormat="1" ht="17.25" customHeight="1">
      <c r="A394" s="123" t="s">
        <v>541</v>
      </c>
      <c r="B394" s="123" t="s">
        <v>157</v>
      </c>
      <c r="C394" s="123" t="s">
        <v>137</v>
      </c>
      <c r="D394" s="124" t="s">
        <v>548</v>
      </c>
      <c r="E394" s="135">
        <v>0</v>
      </c>
      <c r="F394" s="135">
        <v>0</v>
      </c>
      <c r="G394" s="135">
        <v>0</v>
      </c>
      <c r="H394" s="135">
        <v>0</v>
      </c>
      <c r="I394" s="135">
        <v>0</v>
      </c>
      <c r="J394" s="135">
        <v>0</v>
      </c>
      <c r="K394" s="135">
        <v>0</v>
      </c>
      <c r="L394" s="135">
        <v>0</v>
      </c>
      <c r="M394" s="135">
        <v>0</v>
      </c>
      <c r="N394" s="135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35">
        <v>0</v>
      </c>
      <c r="V394" s="135">
        <v>0</v>
      </c>
      <c r="W394" s="135">
        <v>0</v>
      </c>
      <c r="X394" s="123" t="s">
        <v>541</v>
      </c>
      <c r="Y394" s="123" t="s">
        <v>157</v>
      </c>
      <c r="Z394" s="123" t="s">
        <v>137</v>
      </c>
      <c r="AA394" s="124" t="s">
        <v>548</v>
      </c>
      <c r="AB394" s="135">
        <v>0</v>
      </c>
      <c r="AC394" s="136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>
        <v>0</v>
      </c>
      <c r="BE394" s="135">
        <v>0</v>
      </c>
      <c r="BF394" s="135">
        <v>0</v>
      </c>
      <c r="BG394" s="135">
        <v>0</v>
      </c>
      <c r="BH394" s="135">
        <v>0</v>
      </c>
      <c r="BI394" s="135">
        <v>0</v>
      </c>
      <c r="BJ394" s="135">
        <v>0</v>
      </c>
      <c r="BK394" s="135">
        <v>0</v>
      </c>
      <c r="BL394" s="135">
        <v>0</v>
      </c>
      <c r="BM394" s="135">
        <v>0</v>
      </c>
      <c r="BN394" s="135">
        <v>0</v>
      </c>
      <c r="BO394" s="135">
        <v>0</v>
      </c>
      <c r="BP394" s="135">
        <v>0</v>
      </c>
      <c r="BQ394" s="135">
        <v>0</v>
      </c>
    </row>
    <row r="395" spans="1:69" s="114" customFormat="1" ht="17.25" customHeight="1">
      <c r="A395" s="123" t="s">
        <v>541</v>
      </c>
      <c r="B395" s="123" t="s">
        <v>157</v>
      </c>
      <c r="C395" s="123" t="s">
        <v>144</v>
      </c>
      <c r="D395" s="124" t="s">
        <v>549</v>
      </c>
      <c r="E395" s="135">
        <v>0</v>
      </c>
      <c r="F395" s="135">
        <v>0</v>
      </c>
      <c r="G395" s="135">
        <v>0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5">
        <v>0</v>
      </c>
      <c r="V395" s="135">
        <v>0</v>
      </c>
      <c r="W395" s="135">
        <v>0</v>
      </c>
      <c r="X395" s="123" t="s">
        <v>541</v>
      </c>
      <c r="Y395" s="123" t="s">
        <v>157</v>
      </c>
      <c r="Z395" s="123" t="s">
        <v>144</v>
      </c>
      <c r="AA395" s="124" t="s">
        <v>549</v>
      </c>
      <c r="AB395" s="135">
        <v>0</v>
      </c>
      <c r="AC395" s="136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>
        <v>0</v>
      </c>
      <c r="BE395" s="135">
        <v>0</v>
      </c>
      <c r="BF395" s="135">
        <v>0</v>
      </c>
      <c r="BG395" s="135">
        <v>0</v>
      </c>
      <c r="BH395" s="135">
        <v>0</v>
      </c>
      <c r="BI395" s="135">
        <v>0</v>
      </c>
      <c r="BJ395" s="135">
        <v>0</v>
      </c>
      <c r="BK395" s="135">
        <v>0</v>
      </c>
      <c r="BL395" s="135">
        <v>0</v>
      </c>
      <c r="BM395" s="135">
        <v>0</v>
      </c>
      <c r="BN395" s="135">
        <v>0</v>
      </c>
      <c r="BO395" s="135">
        <v>0</v>
      </c>
      <c r="BP395" s="135">
        <v>0</v>
      </c>
      <c r="BQ395" s="135">
        <v>0</v>
      </c>
    </row>
    <row r="396" spans="1:69" s="114" customFormat="1" ht="17.25" customHeight="1">
      <c r="A396" s="123" t="s">
        <v>541</v>
      </c>
      <c r="B396" s="123" t="s">
        <v>157</v>
      </c>
      <c r="C396" s="123" t="s">
        <v>148</v>
      </c>
      <c r="D396" s="124" t="s">
        <v>550</v>
      </c>
      <c r="E396" s="135">
        <v>0</v>
      </c>
      <c r="F396" s="135">
        <v>0</v>
      </c>
      <c r="G396" s="135">
        <v>0</v>
      </c>
      <c r="H396" s="135">
        <v>0</v>
      </c>
      <c r="I396" s="135">
        <v>0</v>
      </c>
      <c r="J396" s="135">
        <v>0</v>
      </c>
      <c r="K396" s="135">
        <v>0</v>
      </c>
      <c r="L396" s="135">
        <v>0</v>
      </c>
      <c r="M396" s="135">
        <v>0</v>
      </c>
      <c r="N396" s="135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5">
        <v>0</v>
      </c>
      <c r="V396" s="135">
        <v>0</v>
      </c>
      <c r="W396" s="135">
        <v>0</v>
      </c>
      <c r="X396" s="123" t="s">
        <v>541</v>
      </c>
      <c r="Y396" s="123" t="s">
        <v>157</v>
      </c>
      <c r="Z396" s="123" t="s">
        <v>148</v>
      </c>
      <c r="AA396" s="124" t="s">
        <v>550</v>
      </c>
      <c r="AB396" s="135">
        <v>0</v>
      </c>
      <c r="AC396" s="136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>
        <v>0</v>
      </c>
      <c r="BE396" s="135">
        <v>0</v>
      </c>
      <c r="BF396" s="135">
        <v>0</v>
      </c>
      <c r="BG396" s="135">
        <v>0</v>
      </c>
      <c r="BH396" s="135">
        <v>0</v>
      </c>
      <c r="BI396" s="135">
        <v>0</v>
      </c>
      <c r="BJ396" s="135">
        <v>0</v>
      </c>
      <c r="BK396" s="135">
        <v>0</v>
      </c>
      <c r="BL396" s="135">
        <v>0</v>
      </c>
      <c r="BM396" s="135">
        <v>0</v>
      </c>
      <c r="BN396" s="135">
        <v>0</v>
      </c>
      <c r="BO396" s="135">
        <v>0</v>
      </c>
      <c r="BP396" s="135">
        <v>0</v>
      </c>
      <c r="BQ396" s="135">
        <v>0</v>
      </c>
    </row>
    <row r="397" spans="1:69" s="114" customFormat="1" ht="17.25" customHeight="1">
      <c r="A397" s="123" t="s">
        <v>541</v>
      </c>
      <c r="B397" s="123" t="s">
        <v>157</v>
      </c>
      <c r="C397" s="123" t="s">
        <v>153</v>
      </c>
      <c r="D397" s="124" t="s">
        <v>551</v>
      </c>
      <c r="E397" s="135">
        <v>0</v>
      </c>
      <c r="F397" s="135">
        <v>0</v>
      </c>
      <c r="G397" s="135">
        <v>0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23" t="s">
        <v>541</v>
      </c>
      <c r="Y397" s="123" t="s">
        <v>157</v>
      </c>
      <c r="Z397" s="123" t="s">
        <v>153</v>
      </c>
      <c r="AA397" s="124" t="s">
        <v>551</v>
      </c>
      <c r="AB397" s="135">
        <v>0</v>
      </c>
      <c r="AC397" s="136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>
        <v>0</v>
      </c>
      <c r="BE397" s="135">
        <v>0</v>
      </c>
      <c r="BF397" s="135">
        <v>0</v>
      </c>
      <c r="BG397" s="135">
        <v>0</v>
      </c>
      <c r="BH397" s="135">
        <v>0</v>
      </c>
      <c r="BI397" s="135">
        <v>0</v>
      </c>
      <c r="BJ397" s="135">
        <v>0</v>
      </c>
      <c r="BK397" s="135">
        <v>0</v>
      </c>
      <c r="BL397" s="135">
        <v>0</v>
      </c>
      <c r="BM397" s="135">
        <v>0</v>
      </c>
      <c r="BN397" s="135">
        <v>0</v>
      </c>
      <c r="BO397" s="135">
        <v>0</v>
      </c>
      <c r="BP397" s="135">
        <v>0</v>
      </c>
      <c r="BQ397" s="135">
        <v>0</v>
      </c>
    </row>
    <row r="398" spans="1:69" s="114" customFormat="1" ht="17.25" customHeight="1">
      <c r="A398" s="123" t="s">
        <v>552</v>
      </c>
      <c r="B398" s="123"/>
      <c r="C398" s="123"/>
      <c r="D398" s="124" t="s">
        <v>553</v>
      </c>
      <c r="E398" s="135">
        <v>467.03</v>
      </c>
      <c r="F398" s="135">
        <v>399.51</v>
      </c>
      <c r="G398" s="135">
        <v>149.78</v>
      </c>
      <c r="H398" s="135">
        <v>83.25</v>
      </c>
      <c r="I398" s="135">
        <v>83.25</v>
      </c>
      <c r="J398" s="135">
        <v>0</v>
      </c>
      <c r="K398" s="135">
        <v>0</v>
      </c>
      <c r="L398" s="135">
        <v>0</v>
      </c>
      <c r="M398" s="135">
        <v>12.48</v>
      </c>
      <c r="N398" s="135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5">
        <v>0</v>
      </c>
      <c r="V398" s="135">
        <v>0</v>
      </c>
      <c r="W398" s="135">
        <v>154</v>
      </c>
      <c r="X398" s="123" t="s">
        <v>552</v>
      </c>
      <c r="Y398" s="123"/>
      <c r="Z398" s="123"/>
      <c r="AA398" s="124" t="s">
        <v>553</v>
      </c>
      <c r="AB398" s="135">
        <v>56.42</v>
      </c>
      <c r="AC398" s="136">
        <f>AC399+AC402+AC404</f>
        <v>6</v>
      </c>
      <c r="AD398" s="136">
        <f t="shared" ref="AD398:BC398" si="58">AD399+AD402+AD404</f>
        <v>0</v>
      </c>
      <c r="AE398" s="136">
        <f t="shared" si="58"/>
        <v>0</v>
      </c>
      <c r="AF398" s="136">
        <f t="shared" si="58"/>
        <v>0</v>
      </c>
      <c r="AG398" s="136">
        <f t="shared" si="58"/>
        <v>0.1</v>
      </c>
      <c r="AH398" s="136">
        <f t="shared" si="58"/>
        <v>0.8</v>
      </c>
      <c r="AI398" s="136">
        <f t="shared" si="58"/>
        <v>1.2</v>
      </c>
      <c r="AJ398" s="136">
        <f t="shared" si="58"/>
        <v>0</v>
      </c>
      <c r="AK398" s="136">
        <f t="shared" si="58"/>
        <v>0</v>
      </c>
      <c r="AL398" s="136">
        <f t="shared" si="58"/>
        <v>14</v>
      </c>
      <c r="AM398" s="136">
        <f t="shared" si="58"/>
        <v>0</v>
      </c>
      <c r="AN398" s="136">
        <f t="shared" si="58"/>
        <v>0</v>
      </c>
      <c r="AO398" s="136">
        <f t="shared" si="58"/>
        <v>0</v>
      </c>
      <c r="AP398" s="136">
        <f t="shared" si="58"/>
        <v>0.2</v>
      </c>
      <c r="AQ398" s="136">
        <f t="shared" si="58"/>
        <v>0.2</v>
      </c>
      <c r="AR398" s="136">
        <f t="shared" si="58"/>
        <v>2</v>
      </c>
      <c r="AS398" s="136">
        <f t="shared" si="58"/>
        <v>0</v>
      </c>
      <c r="AT398" s="136">
        <f t="shared" si="58"/>
        <v>0</v>
      </c>
      <c r="AU398" s="136">
        <f t="shared" si="58"/>
        <v>0</v>
      </c>
      <c r="AV398" s="136">
        <f t="shared" si="58"/>
        <v>0</v>
      </c>
      <c r="AW398" s="136">
        <f t="shared" si="58"/>
        <v>0</v>
      </c>
      <c r="AX398" s="136">
        <f t="shared" si="58"/>
        <v>7</v>
      </c>
      <c r="AY398" s="136">
        <f t="shared" si="58"/>
        <v>0</v>
      </c>
      <c r="AZ398" s="136">
        <f t="shared" si="58"/>
        <v>0</v>
      </c>
      <c r="BA398" s="136">
        <f t="shared" si="58"/>
        <v>24.92</v>
      </c>
      <c r="BB398" s="136">
        <f t="shared" si="58"/>
        <v>0</v>
      </c>
      <c r="BC398" s="136">
        <f t="shared" si="58"/>
        <v>0</v>
      </c>
      <c r="BD398" s="135">
        <v>11.1</v>
      </c>
      <c r="BE398" s="135">
        <v>0</v>
      </c>
      <c r="BF398" s="135">
        <v>0</v>
      </c>
      <c r="BG398" s="135">
        <v>0</v>
      </c>
      <c r="BH398" s="135">
        <v>0</v>
      </c>
      <c r="BI398" s="135">
        <v>0</v>
      </c>
      <c r="BJ398" s="135">
        <v>11.1</v>
      </c>
      <c r="BK398" s="135">
        <v>0</v>
      </c>
      <c r="BL398" s="135">
        <v>0</v>
      </c>
      <c r="BM398" s="135">
        <v>0</v>
      </c>
      <c r="BN398" s="135">
        <v>0</v>
      </c>
      <c r="BO398" s="135">
        <v>0</v>
      </c>
      <c r="BP398" s="135">
        <v>0</v>
      </c>
      <c r="BQ398" s="135">
        <v>0</v>
      </c>
    </row>
    <row r="399" spans="1:69" s="114" customFormat="1" ht="17.25" customHeight="1">
      <c r="A399" s="123"/>
      <c r="B399" s="123" t="s">
        <v>159</v>
      </c>
      <c r="C399" s="123"/>
      <c r="D399" s="124" t="s">
        <v>554</v>
      </c>
      <c r="E399" s="135">
        <v>467.03</v>
      </c>
      <c r="F399" s="135">
        <v>399.51</v>
      </c>
      <c r="G399" s="135">
        <v>149.78</v>
      </c>
      <c r="H399" s="135">
        <v>83.25</v>
      </c>
      <c r="I399" s="135">
        <v>83.25</v>
      </c>
      <c r="J399" s="135">
        <v>0</v>
      </c>
      <c r="K399" s="135">
        <v>0</v>
      </c>
      <c r="L399" s="135">
        <v>0</v>
      </c>
      <c r="M399" s="135">
        <v>12.48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154</v>
      </c>
      <c r="X399" s="123"/>
      <c r="Y399" s="123" t="s">
        <v>159</v>
      </c>
      <c r="Z399" s="123"/>
      <c r="AA399" s="124" t="s">
        <v>554</v>
      </c>
      <c r="AB399" s="135">
        <v>56.42</v>
      </c>
      <c r="AC399" s="136">
        <f>SUM(AC400:AC401)</f>
        <v>6</v>
      </c>
      <c r="AD399" s="136">
        <f t="shared" ref="AD399:BC399" si="59">SUM(AD400:AD401)</f>
        <v>0</v>
      </c>
      <c r="AE399" s="136">
        <f t="shared" si="59"/>
        <v>0</v>
      </c>
      <c r="AF399" s="136">
        <f t="shared" si="59"/>
        <v>0</v>
      </c>
      <c r="AG399" s="136">
        <f t="shared" si="59"/>
        <v>0.1</v>
      </c>
      <c r="AH399" s="136">
        <f t="shared" si="59"/>
        <v>0.8</v>
      </c>
      <c r="AI399" s="136">
        <f t="shared" si="59"/>
        <v>1.2</v>
      </c>
      <c r="AJ399" s="136">
        <f t="shared" si="59"/>
        <v>0</v>
      </c>
      <c r="AK399" s="136">
        <f t="shared" si="59"/>
        <v>0</v>
      </c>
      <c r="AL399" s="136">
        <f t="shared" si="59"/>
        <v>14</v>
      </c>
      <c r="AM399" s="136">
        <f t="shared" si="59"/>
        <v>0</v>
      </c>
      <c r="AN399" s="136">
        <f t="shared" si="59"/>
        <v>0</v>
      </c>
      <c r="AO399" s="136">
        <f t="shared" si="59"/>
        <v>0</v>
      </c>
      <c r="AP399" s="136">
        <f t="shared" si="59"/>
        <v>0.2</v>
      </c>
      <c r="AQ399" s="136">
        <f t="shared" si="59"/>
        <v>0.2</v>
      </c>
      <c r="AR399" s="136">
        <f t="shared" si="59"/>
        <v>2</v>
      </c>
      <c r="AS399" s="136">
        <f t="shared" si="59"/>
        <v>0</v>
      </c>
      <c r="AT399" s="136">
        <f t="shared" si="59"/>
        <v>0</v>
      </c>
      <c r="AU399" s="136">
        <f t="shared" si="59"/>
        <v>0</v>
      </c>
      <c r="AV399" s="136">
        <f t="shared" si="59"/>
        <v>0</v>
      </c>
      <c r="AW399" s="136">
        <f t="shared" si="59"/>
        <v>0</v>
      </c>
      <c r="AX399" s="136">
        <f t="shared" si="59"/>
        <v>7</v>
      </c>
      <c r="AY399" s="136">
        <f t="shared" si="59"/>
        <v>0</v>
      </c>
      <c r="AZ399" s="136">
        <f t="shared" si="59"/>
        <v>0</v>
      </c>
      <c r="BA399" s="136">
        <f t="shared" si="59"/>
        <v>24.92</v>
      </c>
      <c r="BB399" s="136">
        <f t="shared" si="59"/>
        <v>0</v>
      </c>
      <c r="BC399" s="136">
        <f t="shared" si="59"/>
        <v>0</v>
      </c>
      <c r="BD399" s="135">
        <v>11.1</v>
      </c>
      <c r="BE399" s="135">
        <v>0</v>
      </c>
      <c r="BF399" s="135">
        <v>0</v>
      </c>
      <c r="BG399" s="135">
        <v>0</v>
      </c>
      <c r="BH399" s="135">
        <v>0</v>
      </c>
      <c r="BI399" s="135">
        <v>0</v>
      </c>
      <c r="BJ399" s="135">
        <v>11.1</v>
      </c>
      <c r="BK399" s="135">
        <v>0</v>
      </c>
      <c r="BL399" s="135">
        <v>0</v>
      </c>
      <c r="BM399" s="135">
        <v>0</v>
      </c>
      <c r="BN399" s="135">
        <v>0</v>
      </c>
      <c r="BO399" s="135">
        <v>0</v>
      </c>
      <c r="BP399" s="135">
        <v>0</v>
      </c>
      <c r="BQ399" s="135">
        <v>0</v>
      </c>
    </row>
    <row r="400" spans="1:69" s="114" customFormat="1" ht="17.25" customHeight="1">
      <c r="A400" s="123" t="s">
        <v>555</v>
      </c>
      <c r="B400" s="123" t="s">
        <v>161</v>
      </c>
      <c r="C400" s="123" t="s">
        <v>137</v>
      </c>
      <c r="D400" s="124" t="s">
        <v>141</v>
      </c>
      <c r="E400" s="135">
        <v>467.03</v>
      </c>
      <c r="F400" s="135">
        <v>399.51</v>
      </c>
      <c r="G400" s="135">
        <v>149.78</v>
      </c>
      <c r="H400" s="135">
        <v>83.25</v>
      </c>
      <c r="I400" s="135">
        <v>83.25</v>
      </c>
      <c r="J400" s="135">
        <v>0</v>
      </c>
      <c r="K400" s="135">
        <v>0</v>
      </c>
      <c r="L400" s="135">
        <v>0</v>
      </c>
      <c r="M400" s="135">
        <v>12.48</v>
      </c>
      <c r="N400" s="135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5">
        <v>0</v>
      </c>
      <c r="V400" s="135">
        <v>0</v>
      </c>
      <c r="W400" s="135">
        <v>154</v>
      </c>
      <c r="X400" s="123" t="s">
        <v>555</v>
      </c>
      <c r="Y400" s="123" t="s">
        <v>161</v>
      </c>
      <c r="Z400" s="123" t="s">
        <v>137</v>
      </c>
      <c r="AA400" s="124" t="s">
        <v>141</v>
      </c>
      <c r="AB400" s="135">
        <v>56.42</v>
      </c>
      <c r="AC400" s="131">
        <v>6</v>
      </c>
      <c r="AD400" s="132">
        <v>0</v>
      </c>
      <c r="AE400" s="133">
        <v>0</v>
      </c>
      <c r="AF400" s="133">
        <v>0</v>
      </c>
      <c r="AG400" s="132">
        <v>0.1</v>
      </c>
      <c r="AH400" s="132">
        <v>0.8</v>
      </c>
      <c r="AI400" s="132">
        <v>1.2</v>
      </c>
      <c r="AJ400" s="132">
        <v>0</v>
      </c>
      <c r="AK400" s="132">
        <v>0</v>
      </c>
      <c r="AL400" s="132">
        <v>14</v>
      </c>
      <c r="AM400" s="133">
        <v>0</v>
      </c>
      <c r="AN400" s="132">
        <v>0</v>
      </c>
      <c r="AO400" s="132">
        <v>0</v>
      </c>
      <c r="AP400" s="132">
        <v>0.2</v>
      </c>
      <c r="AQ400" s="132">
        <v>0.2</v>
      </c>
      <c r="AR400" s="132">
        <v>2</v>
      </c>
      <c r="AS400" s="133">
        <v>0</v>
      </c>
      <c r="AT400" s="133">
        <v>0</v>
      </c>
      <c r="AU400" s="133">
        <v>0</v>
      </c>
      <c r="AV400" s="132">
        <v>0</v>
      </c>
      <c r="AW400" s="133">
        <v>0</v>
      </c>
      <c r="AX400" s="132">
        <v>7</v>
      </c>
      <c r="AY400" s="132">
        <v>0</v>
      </c>
      <c r="AZ400" s="132">
        <v>0</v>
      </c>
      <c r="BA400" s="132">
        <v>24.92</v>
      </c>
      <c r="BB400" s="132">
        <v>0</v>
      </c>
      <c r="BC400" s="132">
        <v>0</v>
      </c>
      <c r="BD400" s="135">
        <v>11.1</v>
      </c>
      <c r="BE400" s="135">
        <v>0</v>
      </c>
      <c r="BF400" s="135">
        <v>0</v>
      </c>
      <c r="BG400" s="135">
        <v>0</v>
      </c>
      <c r="BH400" s="135">
        <v>0</v>
      </c>
      <c r="BI400" s="135">
        <v>0</v>
      </c>
      <c r="BJ400" s="135">
        <v>11.1</v>
      </c>
      <c r="BK400" s="135">
        <v>0</v>
      </c>
      <c r="BL400" s="135">
        <v>0</v>
      </c>
      <c r="BM400" s="135">
        <v>0</v>
      </c>
      <c r="BN400" s="135">
        <v>0</v>
      </c>
      <c r="BO400" s="135">
        <v>0</v>
      </c>
      <c r="BP400" s="135">
        <v>0</v>
      </c>
      <c r="BQ400" s="135">
        <v>0</v>
      </c>
    </row>
    <row r="401" spans="1:69" s="114" customFormat="1" ht="17.25" customHeight="1">
      <c r="A401" s="123" t="s">
        <v>555</v>
      </c>
      <c r="B401" s="123" t="s">
        <v>161</v>
      </c>
      <c r="C401" s="123" t="s">
        <v>153</v>
      </c>
      <c r="D401" s="124" t="s">
        <v>556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135">
        <v>0</v>
      </c>
      <c r="K401" s="135">
        <v>0</v>
      </c>
      <c r="L401" s="135">
        <v>0</v>
      </c>
      <c r="M401" s="135">
        <v>0</v>
      </c>
      <c r="N401" s="135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35">
        <v>0</v>
      </c>
      <c r="V401" s="135">
        <v>0</v>
      </c>
      <c r="W401" s="135">
        <v>0</v>
      </c>
      <c r="X401" s="123" t="s">
        <v>555</v>
      </c>
      <c r="Y401" s="123" t="s">
        <v>161</v>
      </c>
      <c r="Z401" s="123" t="s">
        <v>153</v>
      </c>
      <c r="AA401" s="124" t="s">
        <v>556</v>
      </c>
      <c r="AB401" s="135">
        <v>0</v>
      </c>
      <c r="AC401" s="136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>
        <v>0</v>
      </c>
      <c r="BE401" s="135">
        <v>0</v>
      </c>
      <c r="BF401" s="135">
        <v>0</v>
      </c>
      <c r="BG401" s="135">
        <v>0</v>
      </c>
      <c r="BH401" s="135">
        <v>0</v>
      </c>
      <c r="BI401" s="135">
        <v>0</v>
      </c>
      <c r="BJ401" s="135">
        <v>0</v>
      </c>
      <c r="BK401" s="135">
        <v>0</v>
      </c>
      <c r="BL401" s="135">
        <v>0</v>
      </c>
      <c r="BM401" s="135">
        <v>0</v>
      </c>
      <c r="BN401" s="135">
        <v>0</v>
      </c>
      <c r="BO401" s="135">
        <v>0</v>
      </c>
      <c r="BP401" s="135">
        <v>0</v>
      </c>
      <c r="BQ401" s="135">
        <v>0</v>
      </c>
    </row>
    <row r="402" spans="1:69" s="114" customFormat="1" ht="17.25" customHeight="1">
      <c r="A402" s="123"/>
      <c r="B402" s="123" t="s">
        <v>151</v>
      </c>
      <c r="C402" s="123"/>
      <c r="D402" s="124" t="s">
        <v>557</v>
      </c>
      <c r="E402" s="135">
        <v>0</v>
      </c>
      <c r="F402" s="135">
        <v>0</v>
      </c>
      <c r="G402" s="135">
        <v>0</v>
      </c>
      <c r="H402" s="135">
        <v>0</v>
      </c>
      <c r="I402" s="135">
        <v>0</v>
      </c>
      <c r="J402" s="135">
        <v>0</v>
      </c>
      <c r="K402" s="135">
        <v>0</v>
      </c>
      <c r="L402" s="135">
        <v>0</v>
      </c>
      <c r="M402" s="135">
        <v>0</v>
      </c>
      <c r="N402" s="135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35">
        <v>0</v>
      </c>
      <c r="V402" s="135">
        <v>0</v>
      </c>
      <c r="W402" s="135">
        <v>0</v>
      </c>
      <c r="X402" s="123"/>
      <c r="Y402" s="123" t="s">
        <v>151</v>
      </c>
      <c r="Z402" s="123"/>
      <c r="AA402" s="124" t="s">
        <v>557</v>
      </c>
      <c r="AB402" s="135">
        <v>0</v>
      </c>
      <c r="AC402" s="136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>
        <v>0</v>
      </c>
      <c r="BE402" s="135">
        <v>0</v>
      </c>
      <c r="BF402" s="135">
        <v>0</v>
      </c>
      <c r="BG402" s="135">
        <v>0</v>
      </c>
      <c r="BH402" s="135">
        <v>0</v>
      </c>
      <c r="BI402" s="135">
        <v>0</v>
      </c>
      <c r="BJ402" s="135">
        <v>0</v>
      </c>
      <c r="BK402" s="135">
        <v>0</v>
      </c>
      <c r="BL402" s="135">
        <v>0</v>
      </c>
      <c r="BM402" s="135">
        <v>0</v>
      </c>
      <c r="BN402" s="135">
        <v>0</v>
      </c>
      <c r="BO402" s="135">
        <v>0</v>
      </c>
      <c r="BP402" s="135">
        <v>0</v>
      </c>
      <c r="BQ402" s="135">
        <v>0</v>
      </c>
    </row>
    <row r="403" spans="1:69" s="114" customFormat="1" ht="17.25" customHeight="1">
      <c r="A403" s="123" t="s">
        <v>555</v>
      </c>
      <c r="B403" s="123" t="s">
        <v>174</v>
      </c>
      <c r="C403" s="123" t="s">
        <v>159</v>
      </c>
      <c r="D403" s="124" t="s">
        <v>558</v>
      </c>
      <c r="E403" s="135">
        <v>0</v>
      </c>
      <c r="F403" s="135">
        <v>0</v>
      </c>
      <c r="G403" s="135">
        <v>0</v>
      </c>
      <c r="H403" s="135">
        <v>0</v>
      </c>
      <c r="I403" s="135">
        <v>0</v>
      </c>
      <c r="J403" s="135">
        <v>0</v>
      </c>
      <c r="K403" s="135">
        <v>0</v>
      </c>
      <c r="L403" s="135">
        <v>0</v>
      </c>
      <c r="M403" s="135">
        <v>0</v>
      </c>
      <c r="N403" s="135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23" t="s">
        <v>555</v>
      </c>
      <c r="Y403" s="123" t="s">
        <v>174</v>
      </c>
      <c r="Z403" s="123" t="s">
        <v>159</v>
      </c>
      <c r="AA403" s="124" t="s">
        <v>558</v>
      </c>
      <c r="AB403" s="135">
        <v>0</v>
      </c>
      <c r="AC403" s="136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>
        <v>0</v>
      </c>
      <c r="BE403" s="135">
        <v>0</v>
      </c>
      <c r="BF403" s="135">
        <v>0</v>
      </c>
      <c r="BG403" s="135">
        <v>0</v>
      </c>
      <c r="BH403" s="135">
        <v>0</v>
      </c>
      <c r="BI403" s="135">
        <v>0</v>
      </c>
      <c r="BJ403" s="135">
        <v>0</v>
      </c>
      <c r="BK403" s="135">
        <v>0</v>
      </c>
      <c r="BL403" s="135">
        <v>0</v>
      </c>
      <c r="BM403" s="135">
        <v>0</v>
      </c>
      <c r="BN403" s="135">
        <v>0</v>
      </c>
      <c r="BO403" s="135">
        <v>0</v>
      </c>
      <c r="BP403" s="135">
        <v>0</v>
      </c>
      <c r="BQ403" s="135">
        <v>0</v>
      </c>
    </row>
    <row r="404" spans="1:69" s="114" customFormat="1" ht="17.25" customHeight="1">
      <c r="A404" s="123"/>
      <c r="B404" s="123" t="s">
        <v>153</v>
      </c>
      <c r="C404" s="123"/>
      <c r="D404" s="124" t="s">
        <v>559</v>
      </c>
      <c r="E404" s="135">
        <v>0</v>
      </c>
      <c r="F404" s="135">
        <v>0</v>
      </c>
      <c r="G404" s="135">
        <v>0</v>
      </c>
      <c r="H404" s="135">
        <v>0</v>
      </c>
      <c r="I404" s="135">
        <v>0</v>
      </c>
      <c r="J404" s="135">
        <v>0</v>
      </c>
      <c r="K404" s="135">
        <v>0</v>
      </c>
      <c r="L404" s="135">
        <v>0</v>
      </c>
      <c r="M404" s="135">
        <v>0</v>
      </c>
      <c r="N404" s="135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35">
        <v>0</v>
      </c>
      <c r="V404" s="135">
        <v>0</v>
      </c>
      <c r="W404" s="135">
        <v>0</v>
      </c>
      <c r="X404" s="123"/>
      <c r="Y404" s="123" t="s">
        <v>153</v>
      </c>
      <c r="Z404" s="123"/>
      <c r="AA404" s="124" t="s">
        <v>559</v>
      </c>
      <c r="AB404" s="135">
        <v>0</v>
      </c>
      <c r="AC404" s="136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>
        <v>0</v>
      </c>
      <c r="BE404" s="135">
        <v>0</v>
      </c>
      <c r="BF404" s="135">
        <v>0</v>
      </c>
      <c r="BG404" s="135">
        <v>0</v>
      </c>
      <c r="BH404" s="135">
        <v>0</v>
      </c>
      <c r="BI404" s="135">
        <v>0</v>
      </c>
      <c r="BJ404" s="135">
        <v>0</v>
      </c>
      <c r="BK404" s="135">
        <v>0</v>
      </c>
      <c r="BL404" s="135">
        <v>0</v>
      </c>
      <c r="BM404" s="135">
        <v>0</v>
      </c>
      <c r="BN404" s="135">
        <v>0</v>
      </c>
      <c r="BO404" s="135">
        <v>0</v>
      </c>
      <c r="BP404" s="135">
        <v>0</v>
      </c>
      <c r="BQ404" s="135">
        <v>0</v>
      </c>
    </row>
    <row r="405" spans="1:69" s="114" customFormat="1" ht="17.25" customHeight="1">
      <c r="A405" s="123" t="s">
        <v>555</v>
      </c>
      <c r="B405" s="123" t="s">
        <v>259</v>
      </c>
      <c r="C405" s="123" t="s">
        <v>153</v>
      </c>
      <c r="D405" s="124" t="s">
        <v>560</v>
      </c>
      <c r="E405" s="135">
        <v>0</v>
      </c>
      <c r="F405" s="135">
        <v>0</v>
      </c>
      <c r="G405" s="135">
        <v>0</v>
      </c>
      <c r="H405" s="135">
        <v>0</v>
      </c>
      <c r="I405" s="135">
        <v>0</v>
      </c>
      <c r="J405" s="135">
        <v>0</v>
      </c>
      <c r="K405" s="135">
        <v>0</v>
      </c>
      <c r="L405" s="135">
        <v>0</v>
      </c>
      <c r="M405" s="135">
        <v>0</v>
      </c>
      <c r="N405" s="135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23" t="s">
        <v>555</v>
      </c>
      <c r="Y405" s="123" t="s">
        <v>259</v>
      </c>
      <c r="Z405" s="123" t="s">
        <v>153</v>
      </c>
      <c r="AA405" s="124" t="s">
        <v>560</v>
      </c>
      <c r="AB405" s="135">
        <v>0</v>
      </c>
      <c r="AC405" s="136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>
        <v>0</v>
      </c>
      <c r="BE405" s="135">
        <v>0</v>
      </c>
      <c r="BF405" s="135">
        <v>0</v>
      </c>
      <c r="BG405" s="135">
        <v>0</v>
      </c>
      <c r="BH405" s="135">
        <v>0</v>
      </c>
      <c r="BI405" s="135">
        <v>0</v>
      </c>
      <c r="BJ405" s="135">
        <v>0</v>
      </c>
      <c r="BK405" s="135">
        <v>0</v>
      </c>
      <c r="BL405" s="135">
        <v>0</v>
      </c>
      <c r="BM405" s="135">
        <v>0</v>
      </c>
      <c r="BN405" s="135">
        <v>0</v>
      </c>
      <c r="BO405" s="135">
        <v>0</v>
      </c>
      <c r="BP405" s="135">
        <v>0</v>
      </c>
      <c r="BQ405" s="135">
        <v>0</v>
      </c>
    </row>
    <row r="406" spans="1:69" s="114" customFormat="1" ht="17.25" customHeight="1">
      <c r="A406" s="123" t="s">
        <v>561</v>
      </c>
      <c r="B406" s="123"/>
      <c r="C406" s="123"/>
      <c r="D406" s="124" t="s">
        <v>562</v>
      </c>
      <c r="E406" s="135">
        <v>136.47</v>
      </c>
      <c r="F406" s="135">
        <v>104.21</v>
      </c>
      <c r="G406" s="135">
        <v>62.96</v>
      </c>
      <c r="H406" s="135">
        <v>36</v>
      </c>
      <c r="I406" s="135">
        <v>36</v>
      </c>
      <c r="J406" s="135">
        <v>0</v>
      </c>
      <c r="K406" s="135">
        <v>0</v>
      </c>
      <c r="L406" s="135">
        <v>0</v>
      </c>
      <c r="M406" s="135">
        <v>5.25</v>
      </c>
      <c r="N406" s="135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35">
        <v>0</v>
      </c>
      <c r="V406" s="135">
        <v>0</v>
      </c>
      <c r="W406" s="135">
        <v>0</v>
      </c>
      <c r="X406" s="123" t="s">
        <v>561</v>
      </c>
      <c r="Y406" s="123"/>
      <c r="Z406" s="123"/>
      <c r="AA406" s="124" t="s">
        <v>562</v>
      </c>
      <c r="AB406" s="135">
        <v>27.44</v>
      </c>
      <c r="AC406" s="136">
        <f>AC407+AC410+AC412</f>
        <v>1</v>
      </c>
      <c r="AD406" s="136">
        <f t="shared" ref="AD406:BC406" si="60">AD407+AD410+AD412</f>
        <v>0</v>
      </c>
      <c r="AE406" s="136">
        <f t="shared" si="60"/>
        <v>0</v>
      </c>
      <c r="AF406" s="136">
        <f t="shared" si="60"/>
        <v>0</v>
      </c>
      <c r="AG406" s="136">
        <f t="shared" si="60"/>
        <v>0</v>
      </c>
      <c r="AH406" s="136">
        <f t="shared" si="60"/>
        <v>0</v>
      </c>
      <c r="AI406" s="136">
        <f t="shared" si="60"/>
        <v>0</v>
      </c>
      <c r="AJ406" s="136">
        <f t="shared" si="60"/>
        <v>0</v>
      </c>
      <c r="AK406" s="136">
        <f t="shared" si="60"/>
        <v>0</v>
      </c>
      <c r="AL406" s="136">
        <f t="shared" si="60"/>
        <v>0</v>
      </c>
      <c r="AM406" s="136">
        <f t="shared" si="60"/>
        <v>0</v>
      </c>
      <c r="AN406" s="136">
        <f t="shared" si="60"/>
        <v>0.5</v>
      </c>
      <c r="AO406" s="136">
        <f t="shared" si="60"/>
        <v>0</v>
      </c>
      <c r="AP406" s="136">
        <f t="shared" si="60"/>
        <v>0</v>
      </c>
      <c r="AQ406" s="136">
        <f t="shared" si="60"/>
        <v>0</v>
      </c>
      <c r="AR406" s="136">
        <f t="shared" si="60"/>
        <v>0.5</v>
      </c>
      <c r="AS406" s="136">
        <f t="shared" si="60"/>
        <v>0</v>
      </c>
      <c r="AT406" s="136">
        <f t="shared" si="60"/>
        <v>0</v>
      </c>
      <c r="AU406" s="136">
        <f t="shared" si="60"/>
        <v>0</v>
      </c>
      <c r="AV406" s="136">
        <f t="shared" si="60"/>
        <v>0</v>
      </c>
      <c r="AW406" s="136">
        <f t="shared" si="60"/>
        <v>0</v>
      </c>
      <c r="AX406" s="136">
        <f t="shared" si="60"/>
        <v>10.98</v>
      </c>
      <c r="AY406" s="136">
        <f t="shared" si="60"/>
        <v>0</v>
      </c>
      <c r="AZ406" s="136">
        <f t="shared" si="60"/>
        <v>1</v>
      </c>
      <c r="BA406" s="136">
        <f t="shared" si="60"/>
        <v>10.56</v>
      </c>
      <c r="BB406" s="136">
        <f t="shared" si="60"/>
        <v>0</v>
      </c>
      <c r="BC406" s="136">
        <f t="shared" si="60"/>
        <v>2.9</v>
      </c>
      <c r="BD406" s="135">
        <v>4.82</v>
      </c>
      <c r="BE406" s="135">
        <v>3.05</v>
      </c>
      <c r="BF406" s="135">
        <v>3.05</v>
      </c>
      <c r="BG406" s="135">
        <v>0</v>
      </c>
      <c r="BH406" s="135">
        <v>0</v>
      </c>
      <c r="BI406" s="135">
        <v>0</v>
      </c>
      <c r="BJ406" s="135">
        <v>1.76</v>
      </c>
      <c r="BK406" s="135">
        <v>0</v>
      </c>
      <c r="BL406" s="135">
        <v>0</v>
      </c>
      <c r="BM406" s="135">
        <v>0</v>
      </c>
      <c r="BN406" s="135">
        <v>0</v>
      </c>
      <c r="BO406" s="135">
        <v>0</v>
      </c>
      <c r="BP406" s="135">
        <v>0</v>
      </c>
      <c r="BQ406" s="135">
        <v>0</v>
      </c>
    </row>
    <row r="407" spans="1:69" s="114" customFormat="1" ht="17.25" customHeight="1">
      <c r="A407" s="123"/>
      <c r="B407" s="123" t="s">
        <v>144</v>
      </c>
      <c r="C407" s="123"/>
      <c r="D407" s="124" t="s">
        <v>563</v>
      </c>
      <c r="E407" s="135">
        <v>136.47</v>
      </c>
      <c r="F407" s="135">
        <v>104.21</v>
      </c>
      <c r="G407" s="135">
        <v>62.96</v>
      </c>
      <c r="H407" s="135">
        <v>36</v>
      </c>
      <c r="I407" s="135">
        <v>36</v>
      </c>
      <c r="J407" s="135">
        <v>0</v>
      </c>
      <c r="K407" s="135">
        <v>0</v>
      </c>
      <c r="L407" s="135">
        <v>0</v>
      </c>
      <c r="M407" s="135">
        <v>5.25</v>
      </c>
      <c r="N407" s="135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35">
        <v>0</v>
      </c>
      <c r="V407" s="135">
        <v>0</v>
      </c>
      <c r="W407" s="135">
        <v>0</v>
      </c>
      <c r="X407" s="123"/>
      <c r="Y407" s="123" t="s">
        <v>144</v>
      </c>
      <c r="Z407" s="123"/>
      <c r="AA407" s="124" t="s">
        <v>563</v>
      </c>
      <c r="AB407" s="135">
        <v>27.44</v>
      </c>
      <c r="AC407" s="136">
        <f>SUM(AC408:AC409)</f>
        <v>1</v>
      </c>
      <c r="AD407" s="136">
        <f t="shared" ref="AD407:BC407" si="61">SUM(AD408:AD409)</f>
        <v>0</v>
      </c>
      <c r="AE407" s="136">
        <f t="shared" si="61"/>
        <v>0</v>
      </c>
      <c r="AF407" s="136">
        <f t="shared" si="61"/>
        <v>0</v>
      </c>
      <c r="AG407" s="136">
        <f t="shared" si="61"/>
        <v>0</v>
      </c>
      <c r="AH407" s="136">
        <f t="shared" si="61"/>
        <v>0</v>
      </c>
      <c r="AI407" s="136">
        <f t="shared" si="61"/>
        <v>0</v>
      </c>
      <c r="AJ407" s="136">
        <f t="shared" si="61"/>
        <v>0</v>
      </c>
      <c r="AK407" s="136">
        <f t="shared" si="61"/>
        <v>0</v>
      </c>
      <c r="AL407" s="136">
        <f t="shared" si="61"/>
        <v>0</v>
      </c>
      <c r="AM407" s="136">
        <f t="shared" si="61"/>
        <v>0</v>
      </c>
      <c r="AN407" s="136">
        <f t="shared" si="61"/>
        <v>0.5</v>
      </c>
      <c r="AO407" s="136">
        <f t="shared" si="61"/>
        <v>0</v>
      </c>
      <c r="AP407" s="136">
        <f t="shared" si="61"/>
        <v>0</v>
      </c>
      <c r="AQ407" s="136">
        <f t="shared" si="61"/>
        <v>0</v>
      </c>
      <c r="AR407" s="136">
        <f t="shared" si="61"/>
        <v>0.5</v>
      </c>
      <c r="AS407" s="136">
        <f t="shared" si="61"/>
        <v>0</v>
      </c>
      <c r="AT407" s="136">
        <f t="shared" si="61"/>
        <v>0</v>
      </c>
      <c r="AU407" s="136">
        <f t="shared" si="61"/>
        <v>0</v>
      </c>
      <c r="AV407" s="136">
        <f t="shared" si="61"/>
        <v>0</v>
      </c>
      <c r="AW407" s="136">
        <f t="shared" si="61"/>
        <v>0</v>
      </c>
      <c r="AX407" s="136">
        <f t="shared" si="61"/>
        <v>10.98</v>
      </c>
      <c r="AY407" s="136">
        <f t="shared" si="61"/>
        <v>0</v>
      </c>
      <c r="AZ407" s="136">
        <f t="shared" si="61"/>
        <v>1</v>
      </c>
      <c r="BA407" s="136">
        <f t="shared" si="61"/>
        <v>10.56</v>
      </c>
      <c r="BB407" s="136">
        <f t="shared" si="61"/>
        <v>0</v>
      </c>
      <c r="BC407" s="136">
        <f t="shared" si="61"/>
        <v>2.9</v>
      </c>
      <c r="BD407" s="135">
        <v>4.82</v>
      </c>
      <c r="BE407" s="135">
        <v>3.05</v>
      </c>
      <c r="BF407" s="135">
        <v>3.05</v>
      </c>
      <c r="BG407" s="135">
        <v>0</v>
      </c>
      <c r="BH407" s="135">
        <v>0</v>
      </c>
      <c r="BI407" s="135">
        <v>0</v>
      </c>
      <c r="BJ407" s="135">
        <v>1.76</v>
      </c>
      <c r="BK407" s="135">
        <v>0</v>
      </c>
      <c r="BL407" s="135">
        <v>0</v>
      </c>
      <c r="BM407" s="135">
        <v>0</v>
      </c>
      <c r="BN407" s="135">
        <v>0</v>
      </c>
      <c r="BO407" s="135">
        <v>0</v>
      </c>
      <c r="BP407" s="135">
        <v>0</v>
      </c>
      <c r="BQ407" s="135">
        <v>0</v>
      </c>
    </row>
    <row r="408" spans="1:69" s="114" customFormat="1" ht="17.25" customHeight="1">
      <c r="A408" s="123" t="s">
        <v>564</v>
      </c>
      <c r="B408" s="123" t="s">
        <v>146</v>
      </c>
      <c r="C408" s="123" t="s">
        <v>137</v>
      </c>
      <c r="D408" s="124" t="s">
        <v>141</v>
      </c>
      <c r="E408" s="135">
        <v>136.47</v>
      </c>
      <c r="F408" s="135">
        <v>104.21</v>
      </c>
      <c r="G408" s="135">
        <v>62.96</v>
      </c>
      <c r="H408" s="135">
        <v>36</v>
      </c>
      <c r="I408" s="135">
        <v>36</v>
      </c>
      <c r="J408" s="135">
        <v>0</v>
      </c>
      <c r="K408" s="135">
        <v>0</v>
      </c>
      <c r="L408" s="135">
        <v>0</v>
      </c>
      <c r="M408" s="135">
        <v>5.25</v>
      </c>
      <c r="N408" s="135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35">
        <v>0</v>
      </c>
      <c r="V408" s="135">
        <v>0</v>
      </c>
      <c r="W408" s="135">
        <v>0</v>
      </c>
      <c r="X408" s="123" t="s">
        <v>564</v>
      </c>
      <c r="Y408" s="123" t="s">
        <v>146</v>
      </c>
      <c r="Z408" s="123" t="s">
        <v>137</v>
      </c>
      <c r="AA408" s="124" t="s">
        <v>141</v>
      </c>
      <c r="AB408" s="135">
        <v>27.44</v>
      </c>
      <c r="AC408" s="131">
        <v>1</v>
      </c>
      <c r="AD408" s="132">
        <v>0</v>
      </c>
      <c r="AE408" s="133">
        <v>0</v>
      </c>
      <c r="AF408" s="133">
        <v>0</v>
      </c>
      <c r="AG408" s="132">
        <v>0</v>
      </c>
      <c r="AH408" s="132">
        <v>0</v>
      </c>
      <c r="AI408" s="132">
        <v>0</v>
      </c>
      <c r="AJ408" s="132">
        <v>0</v>
      </c>
      <c r="AK408" s="132">
        <v>0</v>
      </c>
      <c r="AL408" s="132">
        <v>0</v>
      </c>
      <c r="AM408" s="133">
        <v>0</v>
      </c>
      <c r="AN408" s="132">
        <v>0.5</v>
      </c>
      <c r="AO408" s="132">
        <v>0</v>
      </c>
      <c r="AP408" s="132">
        <v>0</v>
      </c>
      <c r="AQ408" s="132">
        <v>0</v>
      </c>
      <c r="AR408" s="132">
        <v>0.5</v>
      </c>
      <c r="AS408" s="133">
        <v>0</v>
      </c>
      <c r="AT408" s="133">
        <v>0</v>
      </c>
      <c r="AU408" s="133">
        <v>0</v>
      </c>
      <c r="AV408" s="132">
        <v>0</v>
      </c>
      <c r="AW408" s="133">
        <v>0</v>
      </c>
      <c r="AX408" s="132">
        <v>10.98</v>
      </c>
      <c r="AY408" s="132">
        <v>0</v>
      </c>
      <c r="AZ408" s="132">
        <v>1</v>
      </c>
      <c r="BA408" s="132">
        <v>10.56</v>
      </c>
      <c r="BB408" s="132">
        <v>0</v>
      </c>
      <c r="BC408" s="132">
        <v>2.9</v>
      </c>
      <c r="BD408" s="135">
        <v>4.82</v>
      </c>
      <c r="BE408" s="135">
        <v>3.05</v>
      </c>
      <c r="BF408" s="135">
        <v>3.05</v>
      </c>
      <c r="BG408" s="135">
        <v>0</v>
      </c>
      <c r="BH408" s="135">
        <v>0</v>
      </c>
      <c r="BI408" s="135">
        <v>0</v>
      </c>
      <c r="BJ408" s="135">
        <v>1.76</v>
      </c>
      <c r="BK408" s="135">
        <v>0</v>
      </c>
      <c r="BL408" s="135">
        <v>0</v>
      </c>
      <c r="BM408" s="135">
        <v>0</v>
      </c>
      <c r="BN408" s="135">
        <v>0</v>
      </c>
      <c r="BO408" s="135">
        <v>0</v>
      </c>
      <c r="BP408" s="135">
        <v>0</v>
      </c>
      <c r="BQ408" s="135">
        <v>0</v>
      </c>
    </row>
    <row r="409" spans="1:69" s="114" customFormat="1" ht="17.25" customHeight="1">
      <c r="A409" s="123" t="s">
        <v>564</v>
      </c>
      <c r="B409" s="123" t="s">
        <v>146</v>
      </c>
      <c r="C409" s="123" t="s">
        <v>153</v>
      </c>
      <c r="D409" s="124" t="s">
        <v>565</v>
      </c>
      <c r="E409" s="135">
        <v>0</v>
      </c>
      <c r="F409" s="135">
        <v>0</v>
      </c>
      <c r="G409" s="135">
        <v>0</v>
      </c>
      <c r="H409" s="135">
        <v>0</v>
      </c>
      <c r="I409" s="135">
        <v>0</v>
      </c>
      <c r="J409" s="135">
        <v>0</v>
      </c>
      <c r="K409" s="135">
        <v>0</v>
      </c>
      <c r="L409" s="135">
        <v>0</v>
      </c>
      <c r="M409" s="135">
        <v>0</v>
      </c>
      <c r="N409" s="135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35">
        <v>0</v>
      </c>
      <c r="V409" s="135">
        <v>0</v>
      </c>
      <c r="W409" s="135">
        <v>0</v>
      </c>
      <c r="X409" s="123" t="s">
        <v>564</v>
      </c>
      <c r="Y409" s="123" t="s">
        <v>146</v>
      </c>
      <c r="Z409" s="123" t="s">
        <v>153</v>
      </c>
      <c r="AA409" s="124" t="s">
        <v>565</v>
      </c>
      <c r="AB409" s="135">
        <v>0</v>
      </c>
      <c r="AC409" s="136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>
        <v>0</v>
      </c>
      <c r="BE409" s="135">
        <v>0</v>
      </c>
      <c r="BF409" s="135">
        <v>0</v>
      </c>
      <c r="BG409" s="135">
        <v>0</v>
      </c>
      <c r="BH409" s="135">
        <v>0</v>
      </c>
      <c r="BI409" s="135">
        <v>0</v>
      </c>
      <c r="BJ409" s="135">
        <v>0</v>
      </c>
      <c r="BK409" s="135">
        <v>0</v>
      </c>
      <c r="BL409" s="135">
        <v>0</v>
      </c>
      <c r="BM409" s="135">
        <v>0</v>
      </c>
      <c r="BN409" s="135">
        <v>0</v>
      </c>
      <c r="BO409" s="135">
        <v>0</v>
      </c>
      <c r="BP409" s="135">
        <v>0</v>
      </c>
      <c r="BQ409" s="135">
        <v>0</v>
      </c>
    </row>
    <row r="410" spans="1:69" s="114" customFormat="1" ht="17.25" customHeight="1">
      <c r="A410" s="123"/>
      <c r="B410" s="123" t="s">
        <v>166</v>
      </c>
      <c r="C410" s="123"/>
      <c r="D410" s="124" t="s">
        <v>566</v>
      </c>
      <c r="E410" s="135">
        <v>0</v>
      </c>
      <c r="F410" s="135">
        <v>0</v>
      </c>
      <c r="G410" s="135">
        <v>0</v>
      </c>
      <c r="H410" s="135">
        <v>0</v>
      </c>
      <c r="I410" s="135">
        <v>0</v>
      </c>
      <c r="J410" s="135">
        <v>0</v>
      </c>
      <c r="K410" s="135">
        <v>0</v>
      </c>
      <c r="L410" s="135">
        <v>0</v>
      </c>
      <c r="M410" s="135">
        <v>0</v>
      </c>
      <c r="N410" s="135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5">
        <v>0</v>
      </c>
      <c r="V410" s="135">
        <v>0</v>
      </c>
      <c r="W410" s="135">
        <v>0</v>
      </c>
      <c r="X410" s="123"/>
      <c r="Y410" s="123" t="s">
        <v>166</v>
      </c>
      <c r="Z410" s="123"/>
      <c r="AA410" s="124" t="s">
        <v>566</v>
      </c>
      <c r="AB410" s="135">
        <v>0</v>
      </c>
      <c r="AC410" s="136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>
        <v>0</v>
      </c>
      <c r="BE410" s="135">
        <v>0</v>
      </c>
      <c r="BF410" s="135">
        <v>0</v>
      </c>
      <c r="BG410" s="135">
        <v>0</v>
      </c>
      <c r="BH410" s="135">
        <v>0</v>
      </c>
      <c r="BI410" s="135">
        <v>0</v>
      </c>
      <c r="BJ410" s="135">
        <v>0</v>
      </c>
      <c r="BK410" s="135">
        <v>0</v>
      </c>
      <c r="BL410" s="135">
        <v>0</v>
      </c>
      <c r="BM410" s="135">
        <v>0</v>
      </c>
      <c r="BN410" s="135">
        <v>0</v>
      </c>
      <c r="BO410" s="135">
        <v>0</v>
      </c>
      <c r="BP410" s="135">
        <v>0</v>
      </c>
      <c r="BQ410" s="135">
        <v>0</v>
      </c>
    </row>
    <row r="411" spans="1:69" s="114" customFormat="1" ht="17.25" customHeight="1">
      <c r="A411" s="123" t="s">
        <v>564</v>
      </c>
      <c r="B411" s="123" t="s">
        <v>168</v>
      </c>
      <c r="C411" s="123" t="s">
        <v>153</v>
      </c>
      <c r="D411" s="124" t="s">
        <v>567</v>
      </c>
      <c r="E411" s="135">
        <v>0</v>
      </c>
      <c r="F411" s="135">
        <v>0</v>
      </c>
      <c r="G411" s="135">
        <v>0</v>
      </c>
      <c r="H411" s="135">
        <v>0</v>
      </c>
      <c r="I411" s="135">
        <v>0</v>
      </c>
      <c r="J411" s="135">
        <v>0</v>
      </c>
      <c r="K411" s="135">
        <v>0</v>
      </c>
      <c r="L411" s="135">
        <v>0</v>
      </c>
      <c r="M411" s="135">
        <v>0</v>
      </c>
      <c r="N411" s="135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5">
        <v>0</v>
      </c>
      <c r="V411" s="135">
        <v>0</v>
      </c>
      <c r="W411" s="135">
        <v>0</v>
      </c>
      <c r="X411" s="123" t="s">
        <v>564</v>
      </c>
      <c r="Y411" s="123" t="s">
        <v>168</v>
      </c>
      <c r="Z411" s="123" t="s">
        <v>153</v>
      </c>
      <c r="AA411" s="124" t="s">
        <v>567</v>
      </c>
      <c r="AB411" s="135">
        <v>0</v>
      </c>
      <c r="AC411" s="136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>
        <v>0</v>
      </c>
      <c r="BE411" s="135">
        <v>0</v>
      </c>
      <c r="BF411" s="135">
        <v>0</v>
      </c>
      <c r="BG411" s="135">
        <v>0</v>
      </c>
      <c r="BH411" s="135">
        <v>0</v>
      </c>
      <c r="BI411" s="135">
        <v>0</v>
      </c>
      <c r="BJ411" s="135">
        <v>0</v>
      </c>
      <c r="BK411" s="135">
        <v>0</v>
      </c>
      <c r="BL411" s="135">
        <v>0</v>
      </c>
      <c r="BM411" s="135">
        <v>0</v>
      </c>
      <c r="BN411" s="135">
        <v>0</v>
      </c>
      <c r="BO411" s="135">
        <v>0</v>
      </c>
      <c r="BP411" s="135">
        <v>0</v>
      </c>
      <c r="BQ411" s="135">
        <v>0</v>
      </c>
    </row>
    <row r="412" spans="1:69" s="114" customFormat="1" ht="17.25" customHeight="1">
      <c r="A412" s="123"/>
      <c r="B412" s="123" t="s">
        <v>153</v>
      </c>
      <c r="C412" s="123"/>
      <c r="D412" s="124" t="s">
        <v>568</v>
      </c>
      <c r="E412" s="135">
        <v>0</v>
      </c>
      <c r="F412" s="135">
        <v>0</v>
      </c>
      <c r="G412" s="135">
        <v>0</v>
      </c>
      <c r="H412" s="135">
        <v>0</v>
      </c>
      <c r="I412" s="135">
        <v>0</v>
      </c>
      <c r="J412" s="135">
        <v>0</v>
      </c>
      <c r="K412" s="135">
        <v>0</v>
      </c>
      <c r="L412" s="135">
        <v>0</v>
      </c>
      <c r="M412" s="135">
        <v>0</v>
      </c>
      <c r="N412" s="135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35">
        <v>0</v>
      </c>
      <c r="V412" s="135">
        <v>0</v>
      </c>
      <c r="W412" s="135">
        <v>0</v>
      </c>
      <c r="X412" s="123"/>
      <c r="Y412" s="123" t="s">
        <v>153</v>
      </c>
      <c r="Z412" s="123"/>
      <c r="AA412" s="124" t="s">
        <v>568</v>
      </c>
      <c r="AB412" s="135">
        <v>0</v>
      </c>
      <c r="AC412" s="136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>
        <v>0</v>
      </c>
      <c r="BE412" s="135">
        <v>0</v>
      </c>
      <c r="BF412" s="135">
        <v>0</v>
      </c>
      <c r="BG412" s="135">
        <v>0</v>
      </c>
      <c r="BH412" s="135">
        <v>0</v>
      </c>
      <c r="BI412" s="135">
        <v>0</v>
      </c>
      <c r="BJ412" s="135">
        <v>0</v>
      </c>
      <c r="BK412" s="135">
        <v>0</v>
      </c>
      <c r="BL412" s="135">
        <v>0</v>
      </c>
      <c r="BM412" s="135">
        <v>0</v>
      </c>
      <c r="BN412" s="135">
        <v>0</v>
      </c>
      <c r="BO412" s="135">
        <v>0</v>
      </c>
      <c r="BP412" s="135">
        <v>0</v>
      </c>
      <c r="BQ412" s="135">
        <v>0</v>
      </c>
    </row>
    <row r="413" spans="1:69" s="114" customFormat="1" ht="17.25" customHeight="1">
      <c r="A413" s="123" t="s">
        <v>564</v>
      </c>
      <c r="B413" s="123" t="s">
        <v>259</v>
      </c>
      <c r="C413" s="123" t="s">
        <v>153</v>
      </c>
      <c r="D413" s="124" t="s">
        <v>569</v>
      </c>
      <c r="E413" s="135">
        <v>0</v>
      </c>
      <c r="F413" s="135">
        <v>0</v>
      </c>
      <c r="G413" s="135">
        <v>0</v>
      </c>
      <c r="H413" s="135">
        <v>0</v>
      </c>
      <c r="I413" s="135">
        <v>0</v>
      </c>
      <c r="J413" s="135">
        <v>0</v>
      </c>
      <c r="K413" s="135">
        <v>0</v>
      </c>
      <c r="L413" s="135">
        <v>0</v>
      </c>
      <c r="M413" s="135">
        <v>0</v>
      </c>
      <c r="N413" s="135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5">
        <v>0</v>
      </c>
      <c r="V413" s="135">
        <v>0</v>
      </c>
      <c r="W413" s="135">
        <v>0</v>
      </c>
      <c r="X413" s="123" t="s">
        <v>564</v>
      </c>
      <c r="Y413" s="123" t="s">
        <v>259</v>
      </c>
      <c r="Z413" s="123" t="s">
        <v>153</v>
      </c>
      <c r="AA413" s="124" t="s">
        <v>569</v>
      </c>
      <c r="AB413" s="135">
        <v>0</v>
      </c>
      <c r="AC413" s="136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>
        <v>0</v>
      </c>
      <c r="BE413" s="135">
        <v>0</v>
      </c>
      <c r="BF413" s="135">
        <v>0</v>
      </c>
      <c r="BG413" s="135">
        <v>0</v>
      </c>
      <c r="BH413" s="135">
        <v>0</v>
      </c>
      <c r="BI413" s="135">
        <v>0</v>
      </c>
      <c r="BJ413" s="135">
        <v>0</v>
      </c>
      <c r="BK413" s="135">
        <v>0</v>
      </c>
      <c r="BL413" s="135">
        <v>0</v>
      </c>
      <c r="BM413" s="135">
        <v>0</v>
      </c>
      <c r="BN413" s="135">
        <v>0</v>
      </c>
      <c r="BO413" s="135">
        <v>0</v>
      </c>
      <c r="BP413" s="135">
        <v>0</v>
      </c>
      <c r="BQ413" s="135">
        <v>0</v>
      </c>
    </row>
    <row r="414" spans="1:69" s="114" customFormat="1" ht="17.25" customHeight="1">
      <c r="A414" s="123" t="s">
        <v>570</v>
      </c>
      <c r="B414" s="123"/>
      <c r="C414" s="123"/>
      <c r="D414" s="124" t="s">
        <v>571</v>
      </c>
      <c r="E414" s="135">
        <v>0</v>
      </c>
      <c r="F414" s="135">
        <v>0</v>
      </c>
      <c r="G414" s="135">
        <v>0</v>
      </c>
      <c r="H414" s="135">
        <v>0</v>
      </c>
      <c r="I414" s="135">
        <v>0</v>
      </c>
      <c r="J414" s="135">
        <v>0</v>
      </c>
      <c r="K414" s="135">
        <v>0</v>
      </c>
      <c r="L414" s="135">
        <v>0</v>
      </c>
      <c r="M414" s="135">
        <v>0</v>
      </c>
      <c r="N414" s="135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35">
        <v>0</v>
      </c>
      <c r="V414" s="135">
        <v>0</v>
      </c>
      <c r="W414" s="135">
        <v>0</v>
      </c>
      <c r="X414" s="123" t="s">
        <v>570</v>
      </c>
      <c r="Y414" s="123"/>
      <c r="Z414" s="123"/>
      <c r="AA414" s="124" t="s">
        <v>571</v>
      </c>
      <c r="AB414" s="135">
        <v>0</v>
      </c>
      <c r="AC414" s="136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>
        <v>0</v>
      </c>
      <c r="BE414" s="135">
        <v>0</v>
      </c>
      <c r="BF414" s="135">
        <v>0</v>
      </c>
      <c r="BG414" s="135">
        <v>0</v>
      </c>
      <c r="BH414" s="135">
        <v>0</v>
      </c>
      <c r="BI414" s="135">
        <v>0</v>
      </c>
      <c r="BJ414" s="135">
        <v>0</v>
      </c>
      <c r="BK414" s="135">
        <v>0</v>
      </c>
      <c r="BL414" s="135">
        <v>0</v>
      </c>
      <c r="BM414" s="135">
        <v>0</v>
      </c>
      <c r="BN414" s="135">
        <v>0</v>
      </c>
      <c r="BO414" s="135">
        <v>0</v>
      </c>
      <c r="BP414" s="135">
        <v>0</v>
      </c>
      <c r="BQ414" s="135">
        <v>0</v>
      </c>
    </row>
    <row r="415" spans="1:69" s="114" customFormat="1" ht="17.25" customHeight="1">
      <c r="A415" s="123"/>
      <c r="B415" s="123" t="s">
        <v>148</v>
      </c>
      <c r="C415" s="123"/>
      <c r="D415" s="124" t="s">
        <v>572</v>
      </c>
      <c r="E415" s="135">
        <v>0</v>
      </c>
      <c r="F415" s="135">
        <v>0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35">
        <v>0</v>
      </c>
      <c r="V415" s="135">
        <v>0</v>
      </c>
      <c r="W415" s="135">
        <v>0</v>
      </c>
      <c r="X415" s="123"/>
      <c r="Y415" s="123" t="s">
        <v>148</v>
      </c>
      <c r="Z415" s="123"/>
      <c r="AA415" s="124" t="s">
        <v>572</v>
      </c>
      <c r="AB415" s="135">
        <v>0</v>
      </c>
      <c r="AC415" s="136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>
        <v>0</v>
      </c>
      <c r="BE415" s="135">
        <v>0</v>
      </c>
      <c r="BF415" s="135">
        <v>0</v>
      </c>
      <c r="BG415" s="135">
        <v>0</v>
      </c>
      <c r="BH415" s="135">
        <v>0</v>
      </c>
      <c r="BI415" s="135">
        <v>0</v>
      </c>
      <c r="BJ415" s="135">
        <v>0</v>
      </c>
      <c r="BK415" s="135">
        <v>0</v>
      </c>
      <c r="BL415" s="135">
        <v>0</v>
      </c>
      <c r="BM415" s="135">
        <v>0</v>
      </c>
      <c r="BN415" s="135">
        <v>0</v>
      </c>
      <c r="BO415" s="135">
        <v>0</v>
      </c>
      <c r="BP415" s="135">
        <v>0</v>
      </c>
      <c r="BQ415" s="135">
        <v>0</v>
      </c>
    </row>
    <row r="416" spans="1:69" s="114" customFormat="1" ht="17.25" customHeight="1">
      <c r="A416" s="123" t="s">
        <v>573</v>
      </c>
      <c r="B416" s="123" t="s">
        <v>150</v>
      </c>
      <c r="C416" s="123" t="s">
        <v>153</v>
      </c>
      <c r="D416" s="124" t="s">
        <v>574</v>
      </c>
      <c r="E416" s="135">
        <v>0</v>
      </c>
      <c r="F416" s="135">
        <v>0</v>
      </c>
      <c r="G416" s="135">
        <v>0</v>
      </c>
      <c r="H416" s="135">
        <v>0</v>
      </c>
      <c r="I416" s="135">
        <v>0</v>
      </c>
      <c r="J416" s="135">
        <v>0</v>
      </c>
      <c r="K416" s="135">
        <v>0</v>
      </c>
      <c r="L416" s="135">
        <v>0</v>
      </c>
      <c r="M416" s="135">
        <v>0</v>
      </c>
      <c r="N416" s="135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35">
        <v>0</v>
      </c>
      <c r="V416" s="135">
        <v>0</v>
      </c>
      <c r="W416" s="135">
        <v>0</v>
      </c>
      <c r="X416" s="123" t="s">
        <v>573</v>
      </c>
      <c r="Y416" s="123" t="s">
        <v>150</v>
      </c>
      <c r="Z416" s="123" t="s">
        <v>153</v>
      </c>
      <c r="AA416" s="124" t="s">
        <v>574</v>
      </c>
      <c r="AB416" s="135">
        <v>0</v>
      </c>
      <c r="AC416" s="136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>
        <v>0</v>
      </c>
      <c r="BE416" s="135">
        <v>0</v>
      </c>
      <c r="BF416" s="135">
        <v>0</v>
      </c>
      <c r="BG416" s="135">
        <v>0</v>
      </c>
      <c r="BH416" s="135">
        <v>0</v>
      </c>
      <c r="BI416" s="135">
        <v>0</v>
      </c>
      <c r="BJ416" s="135">
        <v>0</v>
      </c>
      <c r="BK416" s="135">
        <v>0</v>
      </c>
      <c r="BL416" s="135">
        <v>0</v>
      </c>
      <c r="BM416" s="135">
        <v>0</v>
      </c>
      <c r="BN416" s="135">
        <v>0</v>
      </c>
      <c r="BO416" s="135">
        <v>0</v>
      </c>
      <c r="BP416" s="135">
        <v>0</v>
      </c>
      <c r="BQ416" s="135">
        <v>0</v>
      </c>
    </row>
    <row r="417" spans="1:69" s="114" customFormat="1" ht="17.25" customHeight="1">
      <c r="A417" s="123" t="s">
        <v>575</v>
      </c>
      <c r="B417" s="123"/>
      <c r="C417" s="123"/>
      <c r="D417" s="124" t="s">
        <v>576</v>
      </c>
      <c r="E417" s="135">
        <v>1957.82</v>
      </c>
      <c r="F417" s="135">
        <v>1200.05</v>
      </c>
      <c r="G417" s="135">
        <v>722.97</v>
      </c>
      <c r="H417" s="135">
        <v>333.36</v>
      </c>
      <c r="I417" s="135">
        <v>310.95</v>
      </c>
      <c r="J417" s="135">
        <v>22.41</v>
      </c>
      <c r="K417" s="135">
        <v>0</v>
      </c>
      <c r="L417" s="135">
        <v>0</v>
      </c>
      <c r="M417" s="135">
        <v>60.25</v>
      </c>
      <c r="N417" s="135">
        <v>0</v>
      </c>
      <c r="O417" s="135">
        <v>83.48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0</v>
      </c>
      <c r="X417" s="123" t="s">
        <v>575</v>
      </c>
      <c r="Y417" s="123"/>
      <c r="Z417" s="123"/>
      <c r="AA417" s="124" t="s">
        <v>576</v>
      </c>
      <c r="AB417" s="135">
        <v>755.16</v>
      </c>
      <c r="AC417" s="136">
        <f>AC418+AC427</f>
        <v>166.4</v>
      </c>
      <c r="AD417" s="136">
        <f t="shared" ref="AD417:BC417" si="62">AD418+AD427</f>
        <v>35.5</v>
      </c>
      <c r="AE417" s="136">
        <f t="shared" si="62"/>
        <v>0</v>
      </c>
      <c r="AF417" s="136">
        <f t="shared" si="62"/>
        <v>0</v>
      </c>
      <c r="AG417" s="136">
        <f t="shared" si="62"/>
        <v>9.5</v>
      </c>
      <c r="AH417" s="136">
        <f t="shared" si="62"/>
        <v>0</v>
      </c>
      <c r="AI417" s="136">
        <f t="shared" si="62"/>
        <v>6</v>
      </c>
      <c r="AJ417" s="136">
        <f t="shared" si="62"/>
        <v>0</v>
      </c>
      <c r="AK417" s="136">
        <f t="shared" si="62"/>
        <v>22.28</v>
      </c>
      <c r="AL417" s="136">
        <f t="shared" si="62"/>
        <v>195.7</v>
      </c>
      <c r="AM417" s="136">
        <f t="shared" si="62"/>
        <v>0</v>
      </c>
      <c r="AN417" s="136">
        <f t="shared" si="62"/>
        <v>0</v>
      </c>
      <c r="AO417" s="136">
        <f t="shared" si="62"/>
        <v>0</v>
      </c>
      <c r="AP417" s="136">
        <f t="shared" si="62"/>
        <v>4.9000000000000004</v>
      </c>
      <c r="AQ417" s="136">
        <f t="shared" si="62"/>
        <v>4.9000000000000004</v>
      </c>
      <c r="AR417" s="136">
        <f t="shared" si="62"/>
        <v>5.58</v>
      </c>
      <c r="AS417" s="136">
        <f t="shared" si="62"/>
        <v>5</v>
      </c>
      <c r="AT417" s="136">
        <f t="shared" si="62"/>
        <v>0</v>
      </c>
      <c r="AU417" s="136">
        <f t="shared" si="62"/>
        <v>0</v>
      </c>
      <c r="AV417" s="136">
        <f t="shared" si="62"/>
        <v>15</v>
      </c>
      <c r="AW417" s="136">
        <f t="shared" si="62"/>
        <v>10</v>
      </c>
      <c r="AX417" s="136">
        <f t="shared" si="62"/>
        <v>16.920000000000002</v>
      </c>
      <c r="AY417" s="136">
        <f t="shared" si="62"/>
        <v>0</v>
      </c>
      <c r="AZ417" s="136">
        <f t="shared" si="62"/>
        <v>34.880000000000003</v>
      </c>
      <c r="BA417" s="136">
        <f t="shared" si="62"/>
        <v>112.06</v>
      </c>
      <c r="BB417" s="136">
        <f t="shared" si="62"/>
        <v>0</v>
      </c>
      <c r="BC417" s="136">
        <f t="shared" si="62"/>
        <v>110.54</v>
      </c>
      <c r="BD417" s="135">
        <v>2.61</v>
      </c>
      <c r="BE417" s="135">
        <v>0</v>
      </c>
      <c r="BF417" s="135">
        <v>0</v>
      </c>
      <c r="BG417" s="135">
        <v>0</v>
      </c>
      <c r="BH417" s="135">
        <v>0</v>
      </c>
      <c r="BI417" s="135">
        <v>0</v>
      </c>
      <c r="BJ417" s="135">
        <v>2.61</v>
      </c>
      <c r="BK417" s="135">
        <v>0</v>
      </c>
      <c r="BL417" s="135">
        <v>0</v>
      </c>
      <c r="BM417" s="135">
        <v>0</v>
      </c>
      <c r="BN417" s="135">
        <v>0</v>
      </c>
      <c r="BO417" s="135">
        <v>0</v>
      </c>
      <c r="BP417" s="135">
        <v>0</v>
      </c>
      <c r="BQ417" s="135">
        <v>0</v>
      </c>
    </row>
    <row r="418" spans="1:69" s="114" customFormat="1" ht="17.25" customHeight="1">
      <c r="A418" s="123"/>
      <c r="B418" s="123" t="s">
        <v>137</v>
      </c>
      <c r="C418" s="123"/>
      <c r="D418" s="124" t="s">
        <v>577</v>
      </c>
      <c r="E418" s="135">
        <v>1957.82</v>
      </c>
      <c r="F418" s="135">
        <v>1200.05</v>
      </c>
      <c r="G418" s="135">
        <v>722.97</v>
      </c>
      <c r="H418" s="135">
        <v>333.36</v>
      </c>
      <c r="I418" s="135">
        <v>310.95</v>
      </c>
      <c r="J418" s="135">
        <v>22.41</v>
      </c>
      <c r="K418" s="135">
        <v>0</v>
      </c>
      <c r="L418" s="135">
        <v>0</v>
      </c>
      <c r="M418" s="135">
        <v>60.25</v>
      </c>
      <c r="N418" s="135">
        <v>0</v>
      </c>
      <c r="O418" s="135">
        <v>83.48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35">
        <v>0</v>
      </c>
      <c r="V418" s="135">
        <v>0</v>
      </c>
      <c r="W418" s="135">
        <v>0</v>
      </c>
      <c r="X418" s="123"/>
      <c r="Y418" s="123" t="s">
        <v>137</v>
      </c>
      <c r="Z418" s="123"/>
      <c r="AA418" s="124" t="s">
        <v>577</v>
      </c>
      <c r="AB418" s="135">
        <v>755.16</v>
      </c>
      <c r="AC418" s="136">
        <f>SUM(AC419:AC426)</f>
        <v>166.4</v>
      </c>
      <c r="AD418" s="136">
        <f t="shared" ref="AD418:BC418" si="63">SUM(AD419:AD426)</f>
        <v>35.5</v>
      </c>
      <c r="AE418" s="136">
        <f t="shared" si="63"/>
        <v>0</v>
      </c>
      <c r="AF418" s="136">
        <f t="shared" si="63"/>
        <v>0</v>
      </c>
      <c r="AG418" s="136">
        <f t="shared" si="63"/>
        <v>9.5</v>
      </c>
      <c r="AH418" s="136">
        <f t="shared" si="63"/>
        <v>0</v>
      </c>
      <c r="AI418" s="136">
        <f t="shared" si="63"/>
        <v>6</v>
      </c>
      <c r="AJ418" s="136">
        <f t="shared" si="63"/>
        <v>0</v>
      </c>
      <c r="AK418" s="136">
        <f t="shared" si="63"/>
        <v>22.28</v>
      </c>
      <c r="AL418" s="136">
        <f t="shared" si="63"/>
        <v>195.7</v>
      </c>
      <c r="AM418" s="136">
        <f t="shared" si="63"/>
        <v>0</v>
      </c>
      <c r="AN418" s="136">
        <f t="shared" si="63"/>
        <v>0</v>
      </c>
      <c r="AO418" s="136">
        <f t="shared" si="63"/>
        <v>0</v>
      </c>
      <c r="AP418" s="136">
        <f t="shared" si="63"/>
        <v>4.9000000000000004</v>
      </c>
      <c r="AQ418" s="136">
        <f t="shared" si="63"/>
        <v>4.9000000000000004</v>
      </c>
      <c r="AR418" s="136">
        <f t="shared" si="63"/>
        <v>5.58</v>
      </c>
      <c r="AS418" s="136">
        <f t="shared" si="63"/>
        <v>5</v>
      </c>
      <c r="AT418" s="136">
        <f t="shared" si="63"/>
        <v>0</v>
      </c>
      <c r="AU418" s="136">
        <f t="shared" si="63"/>
        <v>0</v>
      </c>
      <c r="AV418" s="136">
        <f t="shared" si="63"/>
        <v>15</v>
      </c>
      <c r="AW418" s="136">
        <f t="shared" si="63"/>
        <v>10</v>
      </c>
      <c r="AX418" s="136">
        <f t="shared" si="63"/>
        <v>16.920000000000002</v>
      </c>
      <c r="AY418" s="136">
        <f t="shared" si="63"/>
        <v>0</v>
      </c>
      <c r="AZ418" s="136">
        <f t="shared" si="63"/>
        <v>34.880000000000003</v>
      </c>
      <c r="BA418" s="136">
        <f t="shared" si="63"/>
        <v>112.06</v>
      </c>
      <c r="BB418" s="136">
        <f t="shared" si="63"/>
        <v>0</v>
      </c>
      <c r="BC418" s="136">
        <f t="shared" si="63"/>
        <v>110.54</v>
      </c>
      <c r="BD418" s="135">
        <v>2.61</v>
      </c>
      <c r="BE418" s="135">
        <v>0</v>
      </c>
      <c r="BF418" s="135">
        <v>0</v>
      </c>
      <c r="BG418" s="135">
        <v>0</v>
      </c>
      <c r="BH418" s="135">
        <v>0</v>
      </c>
      <c r="BI418" s="135">
        <v>0</v>
      </c>
      <c r="BJ418" s="135">
        <v>2.61</v>
      </c>
      <c r="BK418" s="135">
        <v>0</v>
      </c>
      <c r="BL418" s="135">
        <v>0</v>
      </c>
      <c r="BM418" s="135">
        <v>0</v>
      </c>
      <c r="BN418" s="135">
        <v>0</v>
      </c>
      <c r="BO418" s="135">
        <v>0</v>
      </c>
      <c r="BP418" s="135">
        <v>0</v>
      </c>
      <c r="BQ418" s="135">
        <v>0</v>
      </c>
    </row>
    <row r="419" spans="1:69" s="114" customFormat="1" ht="17.25" customHeight="1">
      <c r="A419" s="123" t="s">
        <v>578</v>
      </c>
      <c r="B419" s="123" t="s">
        <v>140</v>
      </c>
      <c r="C419" s="123" t="s">
        <v>137</v>
      </c>
      <c r="D419" s="124" t="s">
        <v>141</v>
      </c>
      <c r="E419" s="135">
        <v>1499.97</v>
      </c>
      <c r="F419" s="135">
        <v>931.01</v>
      </c>
      <c r="G419" s="135">
        <v>551.66999999999996</v>
      </c>
      <c r="H419" s="135">
        <v>333.36</v>
      </c>
      <c r="I419" s="135">
        <v>310.95</v>
      </c>
      <c r="J419" s="135">
        <v>22.41</v>
      </c>
      <c r="K419" s="135">
        <v>0</v>
      </c>
      <c r="L419" s="135">
        <v>0</v>
      </c>
      <c r="M419" s="135">
        <v>45.97</v>
      </c>
      <c r="N419" s="135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35">
        <v>0</v>
      </c>
      <c r="V419" s="135">
        <v>0</v>
      </c>
      <c r="W419" s="135">
        <v>0</v>
      </c>
      <c r="X419" s="123" t="s">
        <v>578</v>
      </c>
      <c r="Y419" s="123" t="s">
        <v>140</v>
      </c>
      <c r="Z419" s="123" t="s">
        <v>137</v>
      </c>
      <c r="AA419" s="124" t="s">
        <v>141</v>
      </c>
      <c r="AB419" s="135">
        <v>566.36</v>
      </c>
      <c r="AC419" s="131">
        <v>130</v>
      </c>
      <c r="AD419" s="132">
        <v>25</v>
      </c>
      <c r="AE419" s="133">
        <v>0</v>
      </c>
      <c r="AF419" s="133">
        <v>0</v>
      </c>
      <c r="AG419" s="132">
        <v>7.5</v>
      </c>
      <c r="AH419" s="132">
        <v>0</v>
      </c>
      <c r="AI419" s="132">
        <v>5</v>
      </c>
      <c r="AJ419" s="132">
        <v>0</v>
      </c>
      <c r="AK419" s="132">
        <v>22.28</v>
      </c>
      <c r="AL419" s="132">
        <v>155</v>
      </c>
      <c r="AM419" s="133">
        <v>0</v>
      </c>
      <c r="AN419" s="132">
        <v>0</v>
      </c>
      <c r="AO419" s="132">
        <v>0</v>
      </c>
      <c r="AP419" s="132">
        <v>0</v>
      </c>
      <c r="AQ419" s="132">
        <v>0</v>
      </c>
      <c r="AR419" s="132">
        <v>0</v>
      </c>
      <c r="AS419" s="133">
        <v>0</v>
      </c>
      <c r="AT419" s="133">
        <v>0</v>
      </c>
      <c r="AU419" s="133">
        <v>0</v>
      </c>
      <c r="AV419" s="132">
        <v>0</v>
      </c>
      <c r="AW419" s="133">
        <v>0</v>
      </c>
      <c r="AX419" s="132">
        <v>0</v>
      </c>
      <c r="AY419" s="132">
        <v>0</v>
      </c>
      <c r="AZ419" s="132">
        <v>34.880000000000003</v>
      </c>
      <c r="BA419" s="132">
        <v>91.58</v>
      </c>
      <c r="BB419" s="132">
        <v>0</v>
      </c>
      <c r="BC419" s="132">
        <v>95.12</v>
      </c>
      <c r="BD419" s="135">
        <v>2.61</v>
      </c>
      <c r="BE419" s="135">
        <v>0</v>
      </c>
      <c r="BF419" s="135">
        <v>0</v>
      </c>
      <c r="BG419" s="135">
        <v>0</v>
      </c>
      <c r="BH419" s="135">
        <v>0</v>
      </c>
      <c r="BI419" s="135">
        <v>0</v>
      </c>
      <c r="BJ419" s="135">
        <v>2.61</v>
      </c>
      <c r="BK419" s="135">
        <v>0</v>
      </c>
      <c r="BL419" s="135">
        <v>0</v>
      </c>
      <c r="BM419" s="135">
        <v>0</v>
      </c>
      <c r="BN419" s="135">
        <v>0</v>
      </c>
      <c r="BO419" s="135">
        <v>0</v>
      </c>
      <c r="BP419" s="135">
        <v>0</v>
      </c>
      <c r="BQ419" s="135">
        <v>0</v>
      </c>
    </row>
    <row r="420" spans="1:69" s="114" customFormat="1" ht="17.25" customHeight="1">
      <c r="A420" s="123" t="s">
        <v>578</v>
      </c>
      <c r="B420" s="123" t="s">
        <v>140</v>
      </c>
      <c r="C420" s="123" t="s">
        <v>166</v>
      </c>
      <c r="D420" s="124" t="s">
        <v>579</v>
      </c>
      <c r="E420" s="135">
        <v>0</v>
      </c>
      <c r="F420" s="135">
        <v>0</v>
      </c>
      <c r="G420" s="135">
        <v>0</v>
      </c>
      <c r="H420" s="135">
        <v>0</v>
      </c>
      <c r="I420" s="135">
        <v>0</v>
      </c>
      <c r="J420" s="135">
        <v>0</v>
      </c>
      <c r="K420" s="135">
        <v>0</v>
      </c>
      <c r="L420" s="135">
        <v>0</v>
      </c>
      <c r="M420" s="135">
        <v>0</v>
      </c>
      <c r="N420" s="135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35">
        <v>0</v>
      </c>
      <c r="V420" s="135">
        <v>0</v>
      </c>
      <c r="W420" s="135">
        <v>0</v>
      </c>
      <c r="X420" s="123" t="s">
        <v>578</v>
      </c>
      <c r="Y420" s="123" t="s">
        <v>140</v>
      </c>
      <c r="Z420" s="123" t="s">
        <v>166</v>
      </c>
      <c r="AA420" s="124" t="s">
        <v>579</v>
      </c>
      <c r="AB420" s="135">
        <v>0</v>
      </c>
      <c r="AC420" s="136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>
        <v>0</v>
      </c>
      <c r="BE420" s="135">
        <v>0</v>
      </c>
      <c r="BF420" s="135">
        <v>0</v>
      </c>
      <c r="BG420" s="135">
        <v>0</v>
      </c>
      <c r="BH420" s="135">
        <v>0</v>
      </c>
      <c r="BI420" s="135">
        <v>0</v>
      </c>
      <c r="BJ420" s="135">
        <v>0</v>
      </c>
      <c r="BK420" s="135">
        <v>0</v>
      </c>
      <c r="BL420" s="135">
        <v>0</v>
      </c>
      <c r="BM420" s="135">
        <v>0</v>
      </c>
      <c r="BN420" s="135">
        <v>0</v>
      </c>
      <c r="BO420" s="135">
        <v>0</v>
      </c>
      <c r="BP420" s="135">
        <v>0</v>
      </c>
      <c r="BQ420" s="135">
        <v>0</v>
      </c>
    </row>
    <row r="421" spans="1:69" s="114" customFormat="1" ht="17.25" customHeight="1">
      <c r="A421" s="123" t="s">
        <v>578</v>
      </c>
      <c r="B421" s="123" t="s">
        <v>140</v>
      </c>
      <c r="C421" s="123" t="s">
        <v>302</v>
      </c>
      <c r="D421" s="124" t="s">
        <v>580</v>
      </c>
      <c r="E421" s="135">
        <v>0</v>
      </c>
      <c r="F421" s="135">
        <v>0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35">
        <v>0</v>
      </c>
      <c r="V421" s="135">
        <v>0</v>
      </c>
      <c r="W421" s="135">
        <v>0</v>
      </c>
      <c r="X421" s="123" t="s">
        <v>578</v>
      </c>
      <c r="Y421" s="123" t="s">
        <v>140</v>
      </c>
      <c r="Z421" s="123" t="s">
        <v>302</v>
      </c>
      <c r="AA421" s="124" t="s">
        <v>580</v>
      </c>
      <c r="AB421" s="135">
        <v>0</v>
      </c>
      <c r="AC421" s="136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>
        <v>0</v>
      </c>
      <c r="BE421" s="135">
        <v>0</v>
      </c>
      <c r="BF421" s="135">
        <v>0</v>
      </c>
      <c r="BG421" s="135">
        <v>0</v>
      </c>
      <c r="BH421" s="135">
        <v>0</v>
      </c>
      <c r="BI421" s="135">
        <v>0</v>
      </c>
      <c r="BJ421" s="135">
        <v>0</v>
      </c>
      <c r="BK421" s="135">
        <v>0</v>
      </c>
      <c r="BL421" s="135">
        <v>0</v>
      </c>
      <c r="BM421" s="135">
        <v>0</v>
      </c>
      <c r="BN421" s="135">
        <v>0</v>
      </c>
      <c r="BO421" s="135">
        <v>0</v>
      </c>
      <c r="BP421" s="135">
        <v>0</v>
      </c>
      <c r="BQ421" s="135">
        <v>0</v>
      </c>
    </row>
    <row r="422" spans="1:69" s="114" customFormat="1" ht="17.25" customHeight="1">
      <c r="A422" s="123" t="s">
        <v>578</v>
      </c>
      <c r="B422" s="123" t="s">
        <v>140</v>
      </c>
      <c r="C422" s="123" t="s">
        <v>235</v>
      </c>
      <c r="D422" s="124" t="s">
        <v>581</v>
      </c>
      <c r="E422" s="135">
        <v>35.58</v>
      </c>
      <c r="F422" s="135">
        <v>30.7</v>
      </c>
      <c r="G422" s="135">
        <v>19.62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1.63</v>
      </c>
      <c r="N422" s="135">
        <v>0</v>
      </c>
      <c r="O422" s="135">
        <v>9.4499999999999993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5">
        <v>0</v>
      </c>
      <c r="V422" s="135">
        <v>0</v>
      </c>
      <c r="W422" s="135">
        <v>0</v>
      </c>
      <c r="X422" s="123" t="s">
        <v>578</v>
      </c>
      <c r="Y422" s="123" t="s">
        <v>140</v>
      </c>
      <c r="Z422" s="123" t="s">
        <v>235</v>
      </c>
      <c r="AA422" s="124" t="s">
        <v>581</v>
      </c>
      <c r="AB422" s="135">
        <v>4.88</v>
      </c>
      <c r="AC422" s="131">
        <v>0.68</v>
      </c>
      <c r="AD422" s="132">
        <v>0</v>
      </c>
      <c r="AE422" s="133">
        <v>0</v>
      </c>
      <c r="AF422" s="133">
        <v>0</v>
      </c>
      <c r="AG422" s="132">
        <v>0</v>
      </c>
      <c r="AH422" s="132">
        <v>0</v>
      </c>
      <c r="AI422" s="132">
        <v>0</v>
      </c>
      <c r="AJ422" s="132">
        <v>0</v>
      </c>
      <c r="AK422" s="132">
        <v>0</v>
      </c>
      <c r="AL422" s="132">
        <v>0.4</v>
      </c>
      <c r="AM422" s="133">
        <v>0</v>
      </c>
      <c r="AN422" s="132">
        <v>0</v>
      </c>
      <c r="AO422" s="132">
        <v>0</v>
      </c>
      <c r="AP422" s="132">
        <v>0</v>
      </c>
      <c r="AQ422" s="132">
        <v>0</v>
      </c>
      <c r="AR422" s="132">
        <v>0.57999999999999996</v>
      </c>
      <c r="AS422" s="133">
        <v>0</v>
      </c>
      <c r="AT422" s="133">
        <v>0</v>
      </c>
      <c r="AU422" s="133">
        <v>0</v>
      </c>
      <c r="AV422" s="132">
        <v>0</v>
      </c>
      <c r="AW422" s="133">
        <v>0</v>
      </c>
      <c r="AX422" s="132">
        <v>1.5</v>
      </c>
      <c r="AY422" s="132">
        <v>0</v>
      </c>
      <c r="AZ422" s="132">
        <v>0</v>
      </c>
      <c r="BA422" s="132">
        <v>0.2</v>
      </c>
      <c r="BB422" s="132">
        <v>0</v>
      </c>
      <c r="BC422" s="132">
        <v>1.52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>
        <v>0</v>
      </c>
      <c r="BJ422" s="135">
        <v>0</v>
      </c>
      <c r="BK422" s="135">
        <v>0</v>
      </c>
      <c r="BL422" s="135">
        <v>0</v>
      </c>
      <c r="BM422" s="135">
        <v>0</v>
      </c>
      <c r="BN422" s="135">
        <v>0</v>
      </c>
      <c r="BO422" s="135">
        <v>0</v>
      </c>
      <c r="BP422" s="135">
        <v>0</v>
      </c>
      <c r="BQ422" s="135">
        <v>0</v>
      </c>
    </row>
    <row r="423" spans="1:69" s="114" customFormat="1" ht="17.25" customHeight="1">
      <c r="A423" s="123" t="s">
        <v>578</v>
      </c>
      <c r="B423" s="123" t="s">
        <v>140</v>
      </c>
      <c r="C423" s="123" t="s">
        <v>181</v>
      </c>
      <c r="D423" s="124" t="s">
        <v>582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35">
        <v>0</v>
      </c>
      <c r="V423" s="135">
        <v>0</v>
      </c>
      <c r="W423" s="135">
        <v>0</v>
      </c>
      <c r="X423" s="123" t="s">
        <v>578</v>
      </c>
      <c r="Y423" s="123" t="s">
        <v>140</v>
      </c>
      <c r="Z423" s="123" t="s">
        <v>181</v>
      </c>
      <c r="AA423" s="124" t="s">
        <v>582</v>
      </c>
      <c r="AB423" s="135">
        <v>0</v>
      </c>
      <c r="AC423" s="136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>
        <v>0</v>
      </c>
      <c r="BJ423" s="135">
        <v>0</v>
      </c>
      <c r="BK423" s="135">
        <v>0</v>
      </c>
      <c r="BL423" s="135">
        <v>0</v>
      </c>
      <c r="BM423" s="135">
        <v>0</v>
      </c>
      <c r="BN423" s="135">
        <v>0</v>
      </c>
      <c r="BO423" s="135">
        <v>0</v>
      </c>
      <c r="BP423" s="135">
        <v>0</v>
      </c>
      <c r="BQ423" s="135">
        <v>0</v>
      </c>
    </row>
    <row r="424" spans="1:69" s="114" customFormat="1" ht="17.25" customHeight="1">
      <c r="A424" s="123" t="s">
        <v>578</v>
      </c>
      <c r="B424" s="123" t="s">
        <v>140</v>
      </c>
      <c r="C424" s="123" t="s">
        <v>202</v>
      </c>
      <c r="D424" s="124" t="s">
        <v>583</v>
      </c>
      <c r="E424" s="135">
        <v>0</v>
      </c>
      <c r="F424" s="135">
        <v>0</v>
      </c>
      <c r="G424" s="135">
        <v>0</v>
      </c>
      <c r="H424" s="135">
        <v>0</v>
      </c>
      <c r="I424" s="135">
        <v>0</v>
      </c>
      <c r="J424" s="135">
        <v>0</v>
      </c>
      <c r="K424" s="135">
        <v>0</v>
      </c>
      <c r="L424" s="135">
        <v>0</v>
      </c>
      <c r="M424" s="135">
        <v>0</v>
      </c>
      <c r="N424" s="135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35">
        <v>0</v>
      </c>
      <c r="V424" s="135">
        <v>0</v>
      </c>
      <c r="W424" s="135">
        <v>0</v>
      </c>
      <c r="X424" s="123" t="s">
        <v>578</v>
      </c>
      <c r="Y424" s="123" t="s">
        <v>140</v>
      </c>
      <c r="Z424" s="123" t="s">
        <v>202</v>
      </c>
      <c r="AA424" s="124" t="s">
        <v>583</v>
      </c>
      <c r="AB424" s="135">
        <v>0</v>
      </c>
      <c r="AC424" s="136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>
        <v>0</v>
      </c>
      <c r="BJ424" s="135">
        <v>0</v>
      </c>
      <c r="BK424" s="135">
        <v>0</v>
      </c>
      <c r="BL424" s="135">
        <v>0</v>
      </c>
      <c r="BM424" s="135">
        <v>0</v>
      </c>
      <c r="BN424" s="135">
        <v>0</v>
      </c>
      <c r="BO424" s="135">
        <v>0</v>
      </c>
      <c r="BP424" s="135">
        <v>0</v>
      </c>
      <c r="BQ424" s="135">
        <v>0</v>
      </c>
    </row>
    <row r="425" spans="1:69" s="114" customFormat="1" ht="17.25" customHeight="1">
      <c r="A425" s="123" t="s">
        <v>578</v>
      </c>
      <c r="B425" s="123" t="s">
        <v>140</v>
      </c>
      <c r="C425" s="123" t="s">
        <v>142</v>
      </c>
      <c r="D425" s="124" t="s">
        <v>143</v>
      </c>
      <c r="E425" s="135">
        <v>422.26</v>
      </c>
      <c r="F425" s="135">
        <v>238.34</v>
      </c>
      <c r="G425" s="135">
        <v>151.68</v>
      </c>
      <c r="H425" s="135">
        <v>0</v>
      </c>
      <c r="I425" s="135">
        <v>0</v>
      </c>
      <c r="J425" s="135">
        <v>0</v>
      </c>
      <c r="K425" s="135">
        <v>0</v>
      </c>
      <c r="L425" s="135">
        <v>0</v>
      </c>
      <c r="M425" s="135">
        <v>12.64</v>
      </c>
      <c r="N425" s="135">
        <v>0</v>
      </c>
      <c r="O425" s="135">
        <v>74.03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35">
        <v>0</v>
      </c>
      <c r="V425" s="135">
        <v>0</v>
      </c>
      <c r="W425" s="135">
        <v>0</v>
      </c>
      <c r="X425" s="123" t="s">
        <v>578</v>
      </c>
      <c r="Y425" s="123" t="s">
        <v>140</v>
      </c>
      <c r="Z425" s="123" t="s">
        <v>142</v>
      </c>
      <c r="AA425" s="124" t="s">
        <v>143</v>
      </c>
      <c r="AB425" s="135">
        <v>183.92</v>
      </c>
      <c r="AC425" s="131">
        <v>35.72</v>
      </c>
      <c r="AD425" s="132">
        <v>10.5</v>
      </c>
      <c r="AE425" s="133">
        <v>0</v>
      </c>
      <c r="AF425" s="133">
        <v>0</v>
      </c>
      <c r="AG425" s="132">
        <v>2</v>
      </c>
      <c r="AH425" s="132">
        <v>0</v>
      </c>
      <c r="AI425" s="132">
        <v>1</v>
      </c>
      <c r="AJ425" s="132">
        <v>0</v>
      </c>
      <c r="AK425" s="132">
        <v>0</v>
      </c>
      <c r="AL425" s="132">
        <v>40.299999999999997</v>
      </c>
      <c r="AM425" s="133">
        <v>0</v>
      </c>
      <c r="AN425" s="132">
        <v>0</v>
      </c>
      <c r="AO425" s="132">
        <v>0</v>
      </c>
      <c r="AP425" s="132">
        <v>4.9000000000000004</v>
      </c>
      <c r="AQ425" s="132">
        <v>4.9000000000000004</v>
      </c>
      <c r="AR425" s="132">
        <v>5</v>
      </c>
      <c r="AS425" s="133">
        <v>5</v>
      </c>
      <c r="AT425" s="133">
        <v>0</v>
      </c>
      <c r="AU425" s="133">
        <v>0</v>
      </c>
      <c r="AV425" s="132">
        <v>15</v>
      </c>
      <c r="AW425" s="133">
        <v>10</v>
      </c>
      <c r="AX425" s="132">
        <v>15.42</v>
      </c>
      <c r="AY425" s="132">
        <v>0</v>
      </c>
      <c r="AZ425" s="132">
        <v>0</v>
      </c>
      <c r="BA425" s="132">
        <v>20.28</v>
      </c>
      <c r="BB425" s="132">
        <v>0</v>
      </c>
      <c r="BC425" s="132">
        <v>13.9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>
        <v>0</v>
      </c>
      <c r="BJ425" s="135">
        <v>0</v>
      </c>
      <c r="BK425" s="135">
        <v>0</v>
      </c>
      <c r="BL425" s="135">
        <v>0</v>
      </c>
      <c r="BM425" s="135">
        <v>0</v>
      </c>
      <c r="BN425" s="135">
        <v>0</v>
      </c>
      <c r="BO425" s="135">
        <v>0</v>
      </c>
      <c r="BP425" s="135">
        <v>0</v>
      </c>
      <c r="BQ425" s="135">
        <v>0</v>
      </c>
    </row>
    <row r="426" spans="1:69" s="114" customFormat="1" ht="17.25" customHeight="1">
      <c r="A426" s="123" t="s">
        <v>578</v>
      </c>
      <c r="B426" s="123" t="s">
        <v>140</v>
      </c>
      <c r="C426" s="123" t="s">
        <v>153</v>
      </c>
      <c r="D426" s="124" t="s">
        <v>584</v>
      </c>
      <c r="E426" s="135">
        <v>0</v>
      </c>
      <c r="F426" s="135">
        <v>0</v>
      </c>
      <c r="G426" s="135">
        <v>0</v>
      </c>
      <c r="H426" s="135">
        <v>0</v>
      </c>
      <c r="I426" s="135">
        <v>0</v>
      </c>
      <c r="J426" s="135">
        <v>0</v>
      </c>
      <c r="K426" s="135">
        <v>0</v>
      </c>
      <c r="L426" s="135">
        <v>0</v>
      </c>
      <c r="M426" s="135">
        <v>0</v>
      </c>
      <c r="N426" s="135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5">
        <v>0</v>
      </c>
      <c r="V426" s="135">
        <v>0</v>
      </c>
      <c r="W426" s="135">
        <v>0</v>
      </c>
      <c r="X426" s="123" t="s">
        <v>578</v>
      </c>
      <c r="Y426" s="123" t="s">
        <v>140</v>
      </c>
      <c r="Z426" s="123" t="s">
        <v>153</v>
      </c>
      <c r="AA426" s="124" t="s">
        <v>584</v>
      </c>
      <c r="AB426" s="135">
        <v>0</v>
      </c>
      <c r="AC426" s="136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>
        <v>0</v>
      </c>
      <c r="BJ426" s="135">
        <v>0</v>
      </c>
      <c r="BK426" s="135">
        <v>0</v>
      </c>
      <c r="BL426" s="135">
        <v>0</v>
      </c>
      <c r="BM426" s="135">
        <v>0</v>
      </c>
      <c r="BN426" s="135">
        <v>0</v>
      </c>
      <c r="BO426" s="135">
        <v>0</v>
      </c>
      <c r="BP426" s="135">
        <v>0</v>
      </c>
      <c r="BQ426" s="135">
        <v>0</v>
      </c>
    </row>
    <row r="427" spans="1:69" s="114" customFormat="1" ht="17.25" customHeight="1">
      <c r="A427" s="123"/>
      <c r="B427" s="123" t="s">
        <v>159</v>
      </c>
      <c r="C427" s="123"/>
      <c r="D427" s="124" t="s">
        <v>585</v>
      </c>
      <c r="E427" s="135">
        <v>0</v>
      </c>
      <c r="F427" s="135">
        <v>0</v>
      </c>
      <c r="G427" s="135">
        <v>0</v>
      </c>
      <c r="H427" s="135">
        <v>0</v>
      </c>
      <c r="I427" s="135">
        <v>0</v>
      </c>
      <c r="J427" s="135">
        <v>0</v>
      </c>
      <c r="K427" s="135">
        <v>0</v>
      </c>
      <c r="L427" s="135">
        <v>0</v>
      </c>
      <c r="M427" s="135">
        <v>0</v>
      </c>
      <c r="N427" s="135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35">
        <v>0</v>
      </c>
      <c r="V427" s="135">
        <v>0</v>
      </c>
      <c r="W427" s="135">
        <v>0</v>
      </c>
      <c r="X427" s="123"/>
      <c r="Y427" s="123" t="s">
        <v>159</v>
      </c>
      <c r="Z427" s="123"/>
      <c r="AA427" s="124" t="s">
        <v>585</v>
      </c>
      <c r="AB427" s="135">
        <v>0</v>
      </c>
      <c r="AC427" s="136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>
        <v>0</v>
      </c>
      <c r="BE427" s="135">
        <v>0</v>
      </c>
      <c r="BF427" s="135">
        <v>0</v>
      </c>
      <c r="BG427" s="135">
        <v>0</v>
      </c>
      <c r="BH427" s="135">
        <v>0</v>
      </c>
      <c r="BI427" s="135">
        <v>0</v>
      </c>
      <c r="BJ427" s="135">
        <v>0</v>
      </c>
      <c r="BK427" s="135">
        <v>0</v>
      </c>
      <c r="BL427" s="135">
        <v>0</v>
      </c>
      <c r="BM427" s="135">
        <v>0</v>
      </c>
      <c r="BN427" s="135">
        <v>0</v>
      </c>
      <c r="BO427" s="135">
        <v>0</v>
      </c>
      <c r="BP427" s="135">
        <v>0</v>
      </c>
      <c r="BQ427" s="135">
        <v>0</v>
      </c>
    </row>
    <row r="428" spans="1:69" s="114" customFormat="1" ht="17.25" customHeight="1">
      <c r="A428" s="123" t="s">
        <v>578</v>
      </c>
      <c r="B428" s="123" t="s">
        <v>161</v>
      </c>
      <c r="C428" s="123" t="s">
        <v>153</v>
      </c>
      <c r="D428" s="124" t="s">
        <v>586</v>
      </c>
      <c r="E428" s="135">
        <v>0</v>
      </c>
      <c r="F428" s="135">
        <v>0</v>
      </c>
      <c r="G428" s="135">
        <v>0</v>
      </c>
      <c r="H428" s="135">
        <v>0</v>
      </c>
      <c r="I428" s="135">
        <v>0</v>
      </c>
      <c r="J428" s="135">
        <v>0</v>
      </c>
      <c r="K428" s="135">
        <v>0</v>
      </c>
      <c r="L428" s="135">
        <v>0</v>
      </c>
      <c r="M428" s="135">
        <v>0</v>
      </c>
      <c r="N428" s="135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5">
        <v>0</v>
      </c>
      <c r="V428" s="135">
        <v>0</v>
      </c>
      <c r="W428" s="135">
        <v>0</v>
      </c>
      <c r="X428" s="123" t="s">
        <v>578</v>
      </c>
      <c r="Y428" s="123" t="s">
        <v>161</v>
      </c>
      <c r="Z428" s="123" t="s">
        <v>153</v>
      </c>
      <c r="AA428" s="124" t="s">
        <v>586</v>
      </c>
      <c r="AB428" s="135">
        <v>0</v>
      </c>
      <c r="AC428" s="136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>
        <v>0</v>
      </c>
      <c r="BE428" s="135">
        <v>0</v>
      </c>
      <c r="BF428" s="135">
        <v>0</v>
      </c>
      <c r="BG428" s="135">
        <v>0</v>
      </c>
      <c r="BH428" s="135">
        <v>0</v>
      </c>
      <c r="BI428" s="135">
        <v>0</v>
      </c>
      <c r="BJ428" s="135">
        <v>0</v>
      </c>
      <c r="BK428" s="135">
        <v>0</v>
      </c>
      <c r="BL428" s="135">
        <v>0</v>
      </c>
      <c r="BM428" s="135">
        <v>0</v>
      </c>
      <c r="BN428" s="135">
        <v>0</v>
      </c>
      <c r="BO428" s="135">
        <v>0</v>
      </c>
      <c r="BP428" s="135">
        <v>0</v>
      </c>
      <c r="BQ428" s="135">
        <v>0</v>
      </c>
    </row>
    <row r="429" spans="1:69" s="114" customFormat="1" ht="17.25" customHeight="1">
      <c r="A429" s="123" t="s">
        <v>587</v>
      </c>
      <c r="B429" s="123"/>
      <c r="C429" s="123"/>
      <c r="D429" s="124" t="s">
        <v>588</v>
      </c>
      <c r="E429" s="135">
        <v>9581.57</v>
      </c>
      <c r="F429" s="135">
        <v>9542.61</v>
      </c>
      <c r="G429" s="135">
        <v>155.61000000000001</v>
      </c>
      <c r="H429" s="135">
        <v>0</v>
      </c>
      <c r="I429" s="135">
        <v>0</v>
      </c>
      <c r="J429" s="135">
        <v>0</v>
      </c>
      <c r="K429" s="135">
        <v>0</v>
      </c>
      <c r="L429" s="135">
        <v>0</v>
      </c>
      <c r="M429" s="135">
        <v>12.97</v>
      </c>
      <c r="N429" s="135">
        <v>0</v>
      </c>
      <c r="O429" s="135">
        <v>74.03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35">
        <v>9300</v>
      </c>
      <c r="V429" s="135">
        <v>0</v>
      </c>
      <c r="W429" s="135">
        <v>0</v>
      </c>
      <c r="X429" s="123" t="s">
        <v>587</v>
      </c>
      <c r="Y429" s="123"/>
      <c r="Z429" s="123"/>
      <c r="AA429" s="124" t="s">
        <v>588</v>
      </c>
      <c r="AB429" s="135">
        <v>38.159999999999997</v>
      </c>
      <c r="AC429" s="136">
        <f>AC430+AC434+AC436</f>
        <v>10</v>
      </c>
      <c r="AD429" s="136">
        <f t="shared" ref="AD429:BC429" si="64">AD430+AD434+AD436</f>
        <v>0.98</v>
      </c>
      <c r="AE429" s="136">
        <f t="shared" si="64"/>
        <v>0</v>
      </c>
      <c r="AF429" s="136">
        <f t="shared" si="64"/>
        <v>0</v>
      </c>
      <c r="AG429" s="136">
        <f t="shared" si="64"/>
        <v>0.5</v>
      </c>
      <c r="AH429" s="136">
        <f t="shared" si="64"/>
        <v>1.5</v>
      </c>
      <c r="AI429" s="136">
        <f t="shared" si="64"/>
        <v>1</v>
      </c>
      <c r="AJ429" s="136">
        <f t="shared" si="64"/>
        <v>0</v>
      </c>
      <c r="AK429" s="136">
        <f t="shared" si="64"/>
        <v>0</v>
      </c>
      <c r="AL429" s="136">
        <f t="shared" si="64"/>
        <v>2.5</v>
      </c>
      <c r="AM429" s="136">
        <f t="shared" si="64"/>
        <v>0</v>
      </c>
      <c r="AN429" s="136">
        <f t="shared" si="64"/>
        <v>0.3</v>
      </c>
      <c r="AO429" s="136">
        <f t="shared" si="64"/>
        <v>0</v>
      </c>
      <c r="AP429" s="136">
        <f t="shared" si="64"/>
        <v>0</v>
      </c>
      <c r="AQ429" s="136">
        <f t="shared" si="64"/>
        <v>0</v>
      </c>
      <c r="AR429" s="136">
        <f t="shared" si="64"/>
        <v>4.8</v>
      </c>
      <c r="AS429" s="136">
        <f t="shared" si="64"/>
        <v>0</v>
      </c>
      <c r="AT429" s="136">
        <f t="shared" si="64"/>
        <v>0</v>
      </c>
      <c r="AU429" s="136">
        <f t="shared" si="64"/>
        <v>0</v>
      </c>
      <c r="AV429" s="136">
        <f t="shared" si="64"/>
        <v>0</v>
      </c>
      <c r="AW429" s="136">
        <f t="shared" si="64"/>
        <v>1</v>
      </c>
      <c r="AX429" s="136">
        <f t="shared" si="64"/>
        <v>12.58</v>
      </c>
      <c r="AY429" s="136">
        <f t="shared" si="64"/>
        <v>0</v>
      </c>
      <c r="AZ429" s="136">
        <f t="shared" si="64"/>
        <v>0</v>
      </c>
      <c r="BA429" s="136">
        <f t="shared" si="64"/>
        <v>3</v>
      </c>
      <c r="BB429" s="136">
        <f t="shared" si="64"/>
        <v>0</v>
      </c>
      <c r="BC429" s="136">
        <f t="shared" si="64"/>
        <v>0</v>
      </c>
      <c r="BD429" s="135">
        <v>0.8</v>
      </c>
      <c r="BE429" s="135">
        <v>0</v>
      </c>
      <c r="BF429" s="135">
        <v>0</v>
      </c>
      <c r="BG429" s="135">
        <v>0</v>
      </c>
      <c r="BH429" s="135">
        <v>0</v>
      </c>
      <c r="BI429" s="135">
        <v>0</v>
      </c>
      <c r="BJ429" s="135">
        <v>0.8</v>
      </c>
      <c r="BK429" s="135">
        <v>0</v>
      </c>
      <c r="BL429" s="135">
        <v>0</v>
      </c>
      <c r="BM429" s="135">
        <v>0</v>
      </c>
      <c r="BN429" s="135">
        <v>0</v>
      </c>
      <c r="BO429" s="135">
        <v>0</v>
      </c>
      <c r="BP429" s="135">
        <v>0</v>
      </c>
      <c r="BQ429" s="135">
        <v>0</v>
      </c>
    </row>
    <row r="430" spans="1:69" s="114" customFormat="1" ht="17.25" customHeight="1">
      <c r="A430" s="123"/>
      <c r="B430" s="123" t="s">
        <v>137</v>
      </c>
      <c r="C430" s="123"/>
      <c r="D430" s="124" t="s">
        <v>589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135">
        <v>0</v>
      </c>
      <c r="K430" s="135">
        <v>0</v>
      </c>
      <c r="L430" s="135">
        <v>0</v>
      </c>
      <c r="M430" s="135">
        <v>0</v>
      </c>
      <c r="N430" s="135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35">
        <v>0</v>
      </c>
      <c r="V430" s="135">
        <v>0</v>
      </c>
      <c r="W430" s="135">
        <v>0</v>
      </c>
      <c r="X430" s="123"/>
      <c r="Y430" s="123" t="s">
        <v>137</v>
      </c>
      <c r="Z430" s="123"/>
      <c r="AA430" s="124" t="s">
        <v>589</v>
      </c>
      <c r="AB430" s="135">
        <v>0</v>
      </c>
      <c r="AC430" s="136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>
        <v>0</v>
      </c>
      <c r="BE430" s="135">
        <v>0</v>
      </c>
      <c r="BF430" s="135">
        <v>0</v>
      </c>
      <c r="BG430" s="135">
        <v>0</v>
      </c>
      <c r="BH430" s="135">
        <v>0</v>
      </c>
      <c r="BI430" s="135">
        <v>0</v>
      </c>
      <c r="BJ430" s="135">
        <v>0</v>
      </c>
      <c r="BK430" s="135">
        <v>0</v>
      </c>
      <c r="BL430" s="135">
        <v>0</v>
      </c>
      <c r="BM430" s="135">
        <v>0</v>
      </c>
      <c r="BN430" s="135">
        <v>0</v>
      </c>
      <c r="BO430" s="135">
        <v>0</v>
      </c>
      <c r="BP430" s="135">
        <v>0</v>
      </c>
      <c r="BQ430" s="135">
        <v>0</v>
      </c>
    </row>
    <row r="431" spans="1:69" s="114" customFormat="1" ht="17.25" customHeight="1">
      <c r="A431" s="123" t="s">
        <v>590</v>
      </c>
      <c r="B431" s="123" t="s">
        <v>140</v>
      </c>
      <c r="C431" s="123" t="s">
        <v>148</v>
      </c>
      <c r="D431" s="124" t="s">
        <v>591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23" t="s">
        <v>590</v>
      </c>
      <c r="Y431" s="123" t="s">
        <v>140</v>
      </c>
      <c r="Z431" s="123" t="s">
        <v>148</v>
      </c>
      <c r="AA431" s="124" t="s">
        <v>591</v>
      </c>
      <c r="AB431" s="135">
        <v>0</v>
      </c>
      <c r="AC431" s="136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>
        <v>0</v>
      </c>
      <c r="BE431" s="135">
        <v>0</v>
      </c>
      <c r="BF431" s="135">
        <v>0</v>
      </c>
      <c r="BG431" s="135">
        <v>0</v>
      </c>
      <c r="BH431" s="135">
        <v>0</v>
      </c>
      <c r="BI431" s="135">
        <v>0</v>
      </c>
      <c r="BJ431" s="135">
        <v>0</v>
      </c>
      <c r="BK431" s="135">
        <v>0</v>
      </c>
      <c r="BL431" s="135">
        <v>0</v>
      </c>
      <c r="BM431" s="135">
        <v>0</v>
      </c>
      <c r="BN431" s="135">
        <v>0</v>
      </c>
      <c r="BO431" s="135">
        <v>0</v>
      </c>
      <c r="BP431" s="135">
        <v>0</v>
      </c>
      <c r="BQ431" s="135">
        <v>0</v>
      </c>
    </row>
    <row r="432" spans="1:69" s="114" customFormat="1" ht="17.25" customHeight="1">
      <c r="A432" s="123" t="s">
        <v>590</v>
      </c>
      <c r="B432" s="123" t="s">
        <v>140</v>
      </c>
      <c r="C432" s="123" t="s">
        <v>159</v>
      </c>
      <c r="D432" s="124" t="s">
        <v>592</v>
      </c>
      <c r="E432" s="135">
        <v>0</v>
      </c>
      <c r="F432" s="135">
        <v>0</v>
      </c>
      <c r="G432" s="135">
        <v>0</v>
      </c>
      <c r="H432" s="135">
        <v>0</v>
      </c>
      <c r="I432" s="135">
        <v>0</v>
      </c>
      <c r="J432" s="135">
        <v>0</v>
      </c>
      <c r="K432" s="135">
        <v>0</v>
      </c>
      <c r="L432" s="135">
        <v>0</v>
      </c>
      <c r="M432" s="135">
        <v>0</v>
      </c>
      <c r="N432" s="135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35">
        <v>0</v>
      </c>
      <c r="V432" s="135">
        <v>0</v>
      </c>
      <c r="W432" s="135">
        <v>0</v>
      </c>
      <c r="X432" s="123" t="s">
        <v>590</v>
      </c>
      <c r="Y432" s="123" t="s">
        <v>140</v>
      </c>
      <c r="Z432" s="123" t="s">
        <v>159</v>
      </c>
      <c r="AA432" s="124" t="s">
        <v>592</v>
      </c>
      <c r="AB432" s="135">
        <v>0</v>
      </c>
      <c r="AC432" s="136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>
        <v>0</v>
      </c>
      <c r="BE432" s="135">
        <v>0</v>
      </c>
      <c r="BF432" s="135">
        <v>0</v>
      </c>
      <c r="BG432" s="135">
        <v>0</v>
      </c>
      <c r="BH432" s="135">
        <v>0</v>
      </c>
      <c r="BI432" s="135">
        <v>0</v>
      </c>
      <c r="BJ432" s="135">
        <v>0</v>
      </c>
      <c r="BK432" s="135">
        <v>0</v>
      </c>
      <c r="BL432" s="135">
        <v>0</v>
      </c>
      <c r="BM432" s="135">
        <v>0</v>
      </c>
      <c r="BN432" s="135">
        <v>0</v>
      </c>
      <c r="BO432" s="135">
        <v>0</v>
      </c>
      <c r="BP432" s="135">
        <v>0</v>
      </c>
      <c r="BQ432" s="135">
        <v>0</v>
      </c>
    </row>
    <row r="433" spans="1:69" s="114" customFormat="1" ht="17.25" customHeight="1">
      <c r="A433" s="123" t="s">
        <v>590</v>
      </c>
      <c r="B433" s="123" t="s">
        <v>140</v>
      </c>
      <c r="C433" s="123" t="s">
        <v>153</v>
      </c>
      <c r="D433" s="124" t="s">
        <v>593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35">
        <v>0</v>
      </c>
      <c r="V433" s="135">
        <v>0</v>
      </c>
      <c r="W433" s="135">
        <v>0</v>
      </c>
      <c r="X433" s="123" t="s">
        <v>590</v>
      </c>
      <c r="Y433" s="123" t="s">
        <v>140</v>
      </c>
      <c r="Z433" s="123" t="s">
        <v>153</v>
      </c>
      <c r="AA433" s="124" t="s">
        <v>593</v>
      </c>
      <c r="AB433" s="135">
        <v>0</v>
      </c>
      <c r="AC433" s="136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>
        <v>0</v>
      </c>
      <c r="BE433" s="135">
        <v>0</v>
      </c>
      <c r="BF433" s="135">
        <v>0</v>
      </c>
      <c r="BG433" s="135">
        <v>0</v>
      </c>
      <c r="BH433" s="135">
        <v>0</v>
      </c>
      <c r="BI433" s="135">
        <v>0</v>
      </c>
      <c r="BJ433" s="135">
        <v>0</v>
      </c>
      <c r="BK433" s="135">
        <v>0</v>
      </c>
      <c r="BL433" s="135">
        <v>0</v>
      </c>
      <c r="BM433" s="135">
        <v>0</v>
      </c>
      <c r="BN433" s="135">
        <v>0</v>
      </c>
      <c r="BO433" s="135">
        <v>0</v>
      </c>
      <c r="BP433" s="135">
        <v>0</v>
      </c>
      <c r="BQ433" s="135">
        <v>0</v>
      </c>
    </row>
    <row r="434" spans="1:69" s="114" customFormat="1" ht="17.25" customHeight="1">
      <c r="A434" s="123"/>
      <c r="B434" s="123" t="s">
        <v>144</v>
      </c>
      <c r="C434" s="123"/>
      <c r="D434" s="124" t="s">
        <v>594</v>
      </c>
      <c r="E434" s="135">
        <v>9300</v>
      </c>
      <c r="F434" s="135">
        <v>9300</v>
      </c>
      <c r="G434" s="135">
        <v>0</v>
      </c>
      <c r="H434" s="135">
        <v>0</v>
      </c>
      <c r="I434" s="135">
        <v>0</v>
      </c>
      <c r="J434" s="135">
        <v>0</v>
      </c>
      <c r="K434" s="135">
        <v>0</v>
      </c>
      <c r="L434" s="135">
        <v>0</v>
      </c>
      <c r="M434" s="135">
        <v>0</v>
      </c>
      <c r="N434" s="135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35">
        <v>9300</v>
      </c>
      <c r="V434" s="135">
        <v>0</v>
      </c>
      <c r="W434" s="135">
        <v>0</v>
      </c>
      <c r="X434" s="123"/>
      <c r="Y434" s="123" t="s">
        <v>144</v>
      </c>
      <c r="Z434" s="123"/>
      <c r="AA434" s="124" t="s">
        <v>594</v>
      </c>
      <c r="AB434" s="135">
        <v>0</v>
      </c>
      <c r="AC434" s="136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>
        <v>0</v>
      </c>
      <c r="BE434" s="135">
        <v>0</v>
      </c>
      <c r="BF434" s="135">
        <v>0</v>
      </c>
      <c r="BG434" s="135">
        <v>0</v>
      </c>
      <c r="BH434" s="135">
        <v>0</v>
      </c>
      <c r="BI434" s="135">
        <v>0</v>
      </c>
      <c r="BJ434" s="135">
        <v>0</v>
      </c>
      <c r="BK434" s="135">
        <v>0</v>
      </c>
      <c r="BL434" s="135">
        <v>0</v>
      </c>
      <c r="BM434" s="135">
        <v>0</v>
      </c>
      <c r="BN434" s="135">
        <v>0</v>
      </c>
      <c r="BO434" s="135">
        <v>0</v>
      </c>
      <c r="BP434" s="135">
        <v>0</v>
      </c>
      <c r="BQ434" s="135">
        <v>0</v>
      </c>
    </row>
    <row r="435" spans="1:69" s="114" customFormat="1" ht="17.25" customHeight="1">
      <c r="A435" s="123" t="s">
        <v>590</v>
      </c>
      <c r="B435" s="123" t="s">
        <v>146</v>
      </c>
      <c r="C435" s="123" t="s">
        <v>137</v>
      </c>
      <c r="D435" s="124" t="s">
        <v>595</v>
      </c>
      <c r="E435" s="135">
        <v>9300</v>
      </c>
      <c r="F435" s="135">
        <v>9300</v>
      </c>
      <c r="G435" s="135">
        <v>0</v>
      </c>
      <c r="H435" s="135">
        <v>0</v>
      </c>
      <c r="I435" s="135">
        <v>0</v>
      </c>
      <c r="J435" s="135">
        <v>0</v>
      </c>
      <c r="K435" s="135">
        <v>0</v>
      </c>
      <c r="L435" s="135">
        <v>0</v>
      </c>
      <c r="M435" s="135">
        <v>0</v>
      </c>
      <c r="N435" s="135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35">
        <v>9300</v>
      </c>
      <c r="V435" s="135">
        <v>0</v>
      </c>
      <c r="W435" s="135">
        <v>0</v>
      </c>
      <c r="X435" s="123" t="s">
        <v>590</v>
      </c>
      <c r="Y435" s="123" t="s">
        <v>146</v>
      </c>
      <c r="Z435" s="123" t="s">
        <v>137</v>
      </c>
      <c r="AA435" s="124" t="s">
        <v>595</v>
      </c>
      <c r="AB435" s="135">
        <v>0</v>
      </c>
      <c r="AC435" s="136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>
        <v>0</v>
      </c>
      <c r="BE435" s="135">
        <v>0</v>
      </c>
      <c r="BF435" s="135">
        <v>0</v>
      </c>
      <c r="BG435" s="135">
        <v>0</v>
      </c>
      <c r="BH435" s="135">
        <v>0</v>
      </c>
      <c r="BI435" s="135">
        <v>0</v>
      </c>
      <c r="BJ435" s="135">
        <v>0</v>
      </c>
      <c r="BK435" s="135">
        <v>0</v>
      </c>
      <c r="BL435" s="135">
        <v>0</v>
      </c>
      <c r="BM435" s="135">
        <v>0</v>
      </c>
      <c r="BN435" s="135">
        <v>0</v>
      </c>
      <c r="BO435" s="135">
        <v>0</v>
      </c>
      <c r="BP435" s="135">
        <v>0</v>
      </c>
      <c r="BQ435" s="135">
        <v>0</v>
      </c>
    </row>
    <row r="436" spans="1:69" s="114" customFormat="1" ht="17.25" customHeight="1">
      <c r="A436" s="123"/>
      <c r="B436" s="123" t="s">
        <v>148</v>
      </c>
      <c r="C436" s="123"/>
      <c r="D436" s="124" t="s">
        <v>596</v>
      </c>
      <c r="E436" s="135">
        <v>281.57</v>
      </c>
      <c r="F436" s="135">
        <v>242.61</v>
      </c>
      <c r="G436" s="135">
        <v>155.61000000000001</v>
      </c>
      <c r="H436" s="135">
        <v>0</v>
      </c>
      <c r="I436" s="135">
        <v>0</v>
      </c>
      <c r="J436" s="135">
        <v>0</v>
      </c>
      <c r="K436" s="135">
        <v>0</v>
      </c>
      <c r="L436" s="135">
        <v>0</v>
      </c>
      <c r="M436" s="135">
        <v>12.97</v>
      </c>
      <c r="N436" s="135">
        <v>0</v>
      </c>
      <c r="O436" s="135">
        <v>74.03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35">
        <v>0</v>
      </c>
      <c r="V436" s="135">
        <v>0</v>
      </c>
      <c r="W436" s="135">
        <v>0</v>
      </c>
      <c r="X436" s="123"/>
      <c r="Y436" s="123" t="s">
        <v>148</v>
      </c>
      <c r="Z436" s="123"/>
      <c r="AA436" s="124" t="s">
        <v>596</v>
      </c>
      <c r="AB436" s="135">
        <v>38.159999999999997</v>
      </c>
      <c r="AC436" s="136">
        <f>SUM(AC437)</f>
        <v>10</v>
      </c>
      <c r="AD436" s="136">
        <f t="shared" ref="AD436:BC436" si="65">SUM(AD437)</f>
        <v>0.98</v>
      </c>
      <c r="AE436" s="136">
        <f t="shared" si="65"/>
        <v>0</v>
      </c>
      <c r="AF436" s="136">
        <f t="shared" si="65"/>
        <v>0</v>
      </c>
      <c r="AG436" s="136">
        <f t="shared" si="65"/>
        <v>0.5</v>
      </c>
      <c r="AH436" s="136">
        <f t="shared" si="65"/>
        <v>1.5</v>
      </c>
      <c r="AI436" s="136">
        <f t="shared" si="65"/>
        <v>1</v>
      </c>
      <c r="AJ436" s="136">
        <f t="shared" si="65"/>
        <v>0</v>
      </c>
      <c r="AK436" s="136">
        <f t="shared" si="65"/>
        <v>0</v>
      </c>
      <c r="AL436" s="136">
        <f t="shared" si="65"/>
        <v>2.5</v>
      </c>
      <c r="AM436" s="136">
        <f t="shared" si="65"/>
        <v>0</v>
      </c>
      <c r="AN436" s="136">
        <f t="shared" si="65"/>
        <v>0.3</v>
      </c>
      <c r="AO436" s="136">
        <f t="shared" si="65"/>
        <v>0</v>
      </c>
      <c r="AP436" s="136">
        <f t="shared" si="65"/>
        <v>0</v>
      </c>
      <c r="AQ436" s="136">
        <f t="shared" si="65"/>
        <v>0</v>
      </c>
      <c r="AR436" s="136">
        <f t="shared" si="65"/>
        <v>4.8</v>
      </c>
      <c r="AS436" s="136">
        <f t="shared" si="65"/>
        <v>0</v>
      </c>
      <c r="AT436" s="136">
        <f t="shared" si="65"/>
        <v>0</v>
      </c>
      <c r="AU436" s="136">
        <f t="shared" si="65"/>
        <v>0</v>
      </c>
      <c r="AV436" s="136">
        <f t="shared" si="65"/>
        <v>0</v>
      </c>
      <c r="AW436" s="136">
        <f t="shared" si="65"/>
        <v>1</v>
      </c>
      <c r="AX436" s="136">
        <f t="shared" si="65"/>
        <v>12.58</v>
      </c>
      <c r="AY436" s="136">
        <f t="shared" si="65"/>
        <v>0</v>
      </c>
      <c r="AZ436" s="136">
        <f t="shared" si="65"/>
        <v>0</v>
      </c>
      <c r="BA436" s="136">
        <f t="shared" si="65"/>
        <v>3</v>
      </c>
      <c r="BB436" s="136">
        <f t="shared" si="65"/>
        <v>0</v>
      </c>
      <c r="BC436" s="136">
        <f t="shared" si="65"/>
        <v>0</v>
      </c>
      <c r="BD436" s="135">
        <v>0.8</v>
      </c>
      <c r="BE436" s="135">
        <v>0</v>
      </c>
      <c r="BF436" s="135">
        <v>0</v>
      </c>
      <c r="BG436" s="135">
        <v>0</v>
      </c>
      <c r="BH436" s="135">
        <v>0</v>
      </c>
      <c r="BI436" s="135">
        <v>0</v>
      </c>
      <c r="BJ436" s="135">
        <v>0.8</v>
      </c>
      <c r="BK436" s="135">
        <v>0</v>
      </c>
      <c r="BL436" s="135">
        <v>0</v>
      </c>
      <c r="BM436" s="135">
        <v>0</v>
      </c>
      <c r="BN436" s="135">
        <v>0</v>
      </c>
      <c r="BO436" s="135">
        <v>0</v>
      </c>
      <c r="BP436" s="135">
        <v>0</v>
      </c>
      <c r="BQ436" s="135">
        <v>0</v>
      </c>
    </row>
    <row r="437" spans="1:69" s="114" customFormat="1" ht="17.25" customHeight="1">
      <c r="A437" s="123" t="s">
        <v>590</v>
      </c>
      <c r="B437" s="123" t="s">
        <v>150</v>
      </c>
      <c r="C437" s="123" t="s">
        <v>153</v>
      </c>
      <c r="D437" s="124" t="s">
        <v>597</v>
      </c>
      <c r="E437" s="135">
        <v>281.57</v>
      </c>
      <c r="F437" s="135">
        <v>242.61</v>
      </c>
      <c r="G437" s="135">
        <v>155.61000000000001</v>
      </c>
      <c r="H437" s="135">
        <v>0</v>
      </c>
      <c r="I437" s="135">
        <v>0</v>
      </c>
      <c r="J437" s="135">
        <v>0</v>
      </c>
      <c r="K437" s="135">
        <v>0</v>
      </c>
      <c r="L437" s="135">
        <v>0</v>
      </c>
      <c r="M437" s="135">
        <v>12.97</v>
      </c>
      <c r="N437" s="135">
        <v>0</v>
      </c>
      <c r="O437" s="135">
        <v>74.03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35">
        <v>0</v>
      </c>
      <c r="V437" s="135">
        <v>0</v>
      </c>
      <c r="W437" s="135">
        <v>0</v>
      </c>
      <c r="X437" s="123" t="s">
        <v>590</v>
      </c>
      <c r="Y437" s="123" t="s">
        <v>150</v>
      </c>
      <c r="Z437" s="123" t="s">
        <v>153</v>
      </c>
      <c r="AA437" s="124" t="s">
        <v>597</v>
      </c>
      <c r="AB437" s="135">
        <v>38.159999999999997</v>
      </c>
      <c r="AC437" s="131">
        <v>10</v>
      </c>
      <c r="AD437" s="132">
        <v>0.98</v>
      </c>
      <c r="AE437" s="133">
        <v>0</v>
      </c>
      <c r="AF437" s="133">
        <v>0</v>
      </c>
      <c r="AG437" s="132">
        <v>0.5</v>
      </c>
      <c r="AH437" s="132">
        <v>1.5</v>
      </c>
      <c r="AI437" s="132">
        <v>1</v>
      </c>
      <c r="AJ437" s="132">
        <v>0</v>
      </c>
      <c r="AK437" s="132">
        <v>0</v>
      </c>
      <c r="AL437" s="132">
        <v>2.5</v>
      </c>
      <c r="AM437" s="133">
        <v>0</v>
      </c>
      <c r="AN437" s="132">
        <v>0.3</v>
      </c>
      <c r="AO437" s="132">
        <v>0</v>
      </c>
      <c r="AP437" s="132">
        <v>0</v>
      </c>
      <c r="AQ437" s="132">
        <v>0</v>
      </c>
      <c r="AR437" s="132">
        <v>4.8</v>
      </c>
      <c r="AS437" s="133">
        <v>0</v>
      </c>
      <c r="AT437" s="133">
        <v>0</v>
      </c>
      <c r="AU437" s="133">
        <v>0</v>
      </c>
      <c r="AV437" s="132">
        <v>0</v>
      </c>
      <c r="AW437" s="133">
        <v>1</v>
      </c>
      <c r="AX437" s="132">
        <v>12.58</v>
      </c>
      <c r="AY437" s="132">
        <v>0</v>
      </c>
      <c r="AZ437" s="132">
        <v>0</v>
      </c>
      <c r="BA437" s="132">
        <v>3</v>
      </c>
      <c r="BB437" s="132">
        <v>0</v>
      </c>
      <c r="BC437" s="132">
        <v>0</v>
      </c>
      <c r="BD437" s="135">
        <v>0.8</v>
      </c>
      <c r="BE437" s="135">
        <v>0</v>
      </c>
      <c r="BF437" s="135">
        <v>0</v>
      </c>
      <c r="BG437" s="135">
        <v>0</v>
      </c>
      <c r="BH437" s="135">
        <v>0</v>
      </c>
      <c r="BI437" s="135">
        <v>0</v>
      </c>
      <c r="BJ437" s="135">
        <v>0.8</v>
      </c>
      <c r="BK437" s="135">
        <v>0</v>
      </c>
      <c r="BL437" s="135">
        <v>0</v>
      </c>
      <c r="BM437" s="135">
        <v>0</v>
      </c>
      <c r="BN437" s="135">
        <v>0</v>
      </c>
      <c r="BO437" s="135">
        <v>0</v>
      </c>
      <c r="BP437" s="135">
        <v>0</v>
      </c>
      <c r="BQ437" s="135">
        <v>0</v>
      </c>
    </row>
    <row r="438" spans="1:69" s="114" customFormat="1" ht="17.25" customHeight="1">
      <c r="A438" s="123" t="s">
        <v>598</v>
      </c>
      <c r="B438" s="123"/>
      <c r="C438" s="123"/>
      <c r="D438" s="124" t="s">
        <v>599</v>
      </c>
      <c r="E438" s="135">
        <v>0</v>
      </c>
      <c r="F438" s="135">
        <v>0</v>
      </c>
      <c r="G438" s="135">
        <v>0</v>
      </c>
      <c r="H438" s="135">
        <v>0</v>
      </c>
      <c r="I438" s="135">
        <v>0</v>
      </c>
      <c r="J438" s="135">
        <v>0</v>
      </c>
      <c r="K438" s="135">
        <v>0</v>
      </c>
      <c r="L438" s="135">
        <v>0</v>
      </c>
      <c r="M438" s="135">
        <v>0</v>
      </c>
      <c r="N438" s="135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35">
        <v>0</v>
      </c>
      <c r="V438" s="135">
        <v>0</v>
      </c>
      <c r="W438" s="135">
        <v>0</v>
      </c>
      <c r="X438" s="123" t="s">
        <v>598</v>
      </c>
      <c r="Y438" s="123"/>
      <c r="Z438" s="123"/>
      <c r="AA438" s="124" t="s">
        <v>599</v>
      </c>
      <c r="AB438" s="135">
        <v>0</v>
      </c>
      <c r="AC438" s="136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>
        <v>0</v>
      </c>
      <c r="BE438" s="135">
        <v>0</v>
      </c>
      <c r="BF438" s="135">
        <v>0</v>
      </c>
      <c r="BG438" s="135">
        <v>0</v>
      </c>
      <c r="BH438" s="135">
        <v>0</v>
      </c>
      <c r="BI438" s="135">
        <v>0</v>
      </c>
      <c r="BJ438" s="135">
        <v>0</v>
      </c>
      <c r="BK438" s="135">
        <v>0</v>
      </c>
      <c r="BL438" s="135">
        <v>0</v>
      </c>
      <c r="BM438" s="135">
        <v>0</v>
      </c>
      <c r="BN438" s="135">
        <v>0</v>
      </c>
      <c r="BO438" s="135">
        <v>0</v>
      </c>
      <c r="BP438" s="135">
        <v>0</v>
      </c>
      <c r="BQ438" s="135">
        <v>0</v>
      </c>
    </row>
    <row r="439" spans="1:69" s="114" customFormat="1" ht="17.25" customHeight="1">
      <c r="A439" s="123"/>
      <c r="B439" s="123" t="s">
        <v>137</v>
      </c>
      <c r="C439" s="123"/>
      <c r="D439" s="124" t="s">
        <v>600</v>
      </c>
      <c r="E439" s="135">
        <v>0</v>
      </c>
      <c r="F439" s="135">
        <v>0</v>
      </c>
      <c r="G439" s="135">
        <v>0</v>
      </c>
      <c r="H439" s="135">
        <v>0</v>
      </c>
      <c r="I439" s="135">
        <v>0</v>
      </c>
      <c r="J439" s="135">
        <v>0</v>
      </c>
      <c r="K439" s="135">
        <v>0</v>
      </c>
      <c r="L439" s="135">
        <v>0</v>
      </c>
      <c r="M439" s="135">
        <v>0</v>
      </c>
      <c r="N439" s="135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35">
        <v>0</v>
      </c>
      <c r="V439" s="135">
        <v>0</v>
      </c>
      <c r="W439" s="135">
        <v>0</v>
      </c>
      <c r="X439" s="123"/>
      <c r="Y439" s="123" t="s">
        <v>137</v>
      </c>
      <c r="Z439" s="123"/>
      <c r="AA439" s="124" t="s">
        <v>600</v>
      </c>
      <c r="AB439" s="135">
        <v>0</v>
      </c>
      <c r="AC439" s="136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>
        <v>0</v>
      </c>
      <c r="BE439" s="135">
        <v>0</v>
      </c>
      <c r="BF439" s="135">
        <v>0</v>
      </c>
      <c r="BG439" s="135">
        <v>0</v>
      </c>
      <c r="BH439" s="135">
        <v>0</v>
      </c>
      <c r="BI439" s="135">
        <v>0</v>
      </c>
      <c r="BJ439" s="135">
        <v>0</v>
      </c>
      <c r="BK439" s="135">
        <v>0</v>
      </c>
      <c r="BL439" s="135">
        <v>0</v>
      </c>
      <c r="BM439" s="135">
        <v>0</v>
      </c>
      <c r="BN439" s="135">
        <v>0</v>
      </c>
      <c r="BO439" s="135">
        <v>0</v>
      </c>
      <c r="BP439" s="135">
        <v>0</v>
      </c>
      <c r="BQ439" s="135">
        <v>0</v>
      </c>
    </row>
    <row r="440" spans="1:69" s="114" customFormat="1" ht="17.25" customHeight="1">
      <c r="A440" s="123" t="s">
        <v>601</v>
      </c>
      <c r="B440" s="123" t="s">
        <v>140</v>
      </c>
      <c r="C440" s="123" t="s">
        <v>137</v>
      </c>
      <c r="D440" s="124" t="s">
        <v>141</v>
      </c>
      <c r="E440" s="135">
        <v>0</v>
      </c>
      <c r="F440" s="135">
        <v>0</v>
      </c>
      <c r="G440" s="135">
        <v>0</v>
      </c>
      <c r="H440" s="135">
        <v>0</v>
      </c>
      <c r="I440" s="135">
        <v>0</v>
      </c>
      <c r="J440" s="135">
        <v>0</v>
      </c>
      <c r="K440" s="135">
        <v>0</v>
      </c>
      <c r="L440" s="135">
        <v>0</v>
      </c>
      <c r="M440" s="135">
        <v>0</v>
      </c>
      <c r="N440" s="135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35">
        <v>0</v>
      </c>
      <c r="V440" s="135">
        <v>0</v>
      </c>
      <c r="W440" s="135">
        <v>0</v>
      </c>
      <c r="X440" s="123" t="s">
        <v>601</v>
      </c>
      <c r="Y440" s="123" t="s">
        <v>140</v>
      </c>
      <c r="Z440" s="123" t="s">
        <v>137</v>
      </c>
      <c r="AA440" s="124" t="s">
        <v>141</v>
      </c>
      <c r="AB440" s="135">
        <v>0</v>
      </c>
      <c r="AC440" s="136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>
        <v>0</v>
      </c>
      <c r="BE440" s="135">
        <v>0</v>
      </c>
      <c r="BF440" s="135">
        <v>0</v>
      </c>
      <c r="BG440" s="135">
        <v>0</v>
      </c>
      <c r="BH440" s="135">
        <v>0</v>
      </c>
      <c r="BI440" s="135">
        <v>0</v>
      </c>
      <c r="BJ440" s="135">
        <v>0</v>
      </c>
      <c r="BK440" s="135">
        <v>0</v>
      </c>
      <c r="BL440" s="135">
        <v>0</v>
      </c>
      <c r="BM440" s="135">
        <v>0</v>
      </c>
      <c r="BN440" s="135">
        <v>0</v>
      </c>
      <c r="BO440" s="135">
        <v>0</v>
      </c>
      <c r="BP440" s="135">
        <v>0</v>
      </c>
      <c r="BQ440" s="135">
        <v>0</v>
      </c>
    </row>
    <row r="441" spans="1:69" s="114" customFormat="1" ht="17.25" customHeight="1">
      <c r="A441" s="123" t="s">
        <v>601</v>
      </c>
      <c r="B441" s="123" t="s">
        <v>140</v>
      </c>
      <c r="C441" s="123" t="s">
        <v>237</v>
      </c>
      <c r="D441" s="124" t="s">
        <v>602</v>
      </c>
      <c r="E441" s="135">
        <v>0</v>
      </c>
      <c r="F441" s="135">
        <v>0</v>
      </c>
      <c r="G441" s="135">
        <v>0</v>
      </c>
      <c r="H441" s="135">
        <v>0</v>
      </c>
      <c r="I441" s="135">
        <v>0</v>
      </c>
      <c r="J441" s="135">
        <v>0</v>
      </c>
      <c r="K441" s="135">
        <v>0</v>
      </c>
      <c r="L441" s="135">
        <v>0</v>
      </c>
      <c r="M441" s="135">
        <v>0</v>
      </c>
      <c r="N441" s="135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35">
        <v>0</v>
      </c>
      <c r="V441" s="135">
        <v>0</v>
      </c>
      <c r="W441" s="135">
        <v>0</v>
      </c>
      <c r="X441" s="123" t="s">
        <v>601</v>
      </c>
      <c r="Y441" s="123" t="s">
        <v>140</v>
      </c>
      <c r="Z441" s="123" t="s">
        <v>237</v>
      </c>
      <c r="AA441" s="124" t="s">
        <v>602</v>
      </c>
      <c r="AB441" s="135">
        <v>0</v>
      </c>
      <c r="AC441" s="136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>
        <v>0</v>
      </c>
      <c r="BE441" s="135">
        <v>0</v>
      </c>
      <c r="BF441" s="135">
        <v>0</v>
      </c>
      <c r="BG441" s="135">
        <v>0</v>
      </c>
      <c r="BH441" s="135">
        <v>0</v>
      </c>
      <c r="BI441" s="135">
        <v>0</v>
      </c>
      <c r="BJ441" s="135">
        <v>0</v>
      </c>
      <c r="BK441" s="135">
        <v>0</v>
      </c>
      <c r="BL441" s="135">
        <v>0</v>
      </c>
      <c r="BM441" s="135">
        <v>0</v>
      </c>
      <c r="BN441" s="135">
        <v>0</v>
      </c>
      <c r="BO441" s="135">
        <v>0</v>
      </c>
      <c r="BP441" s="135">
        <v>0</v>
      </c>
      <c r="BQ441" s="135">
        <v>0</v>
      </c>
    </row>
    <row r="442" spans="1:69" s="114" customFormat="1" ht="17.25" customHeight="1">
      <c r="A442" s="123" t="s">
        <v>601</v>
      </c>
      <c r="B442" s="123" t="s">
        <v>140</v>
      </c>
      <c r="C442" s="123" t="s">
        <v>153</v>
      </c>
      <c r="D442" s="124" t="s">
        <v>603</v>
      </c>
      <c r="E442" s="135">
        <v>0</v>
      </c>
      <c r="F442" s="135">
        <v>0</v>
      </c>
      <c r="G442" s="135">
        <v>0</v>
      </c>
      <c r="H442" s="135">
        <v>0</v>
      </c>
      <c r="I442" s="135">
        <v>0</v>
      </c>
      <c r="J442" s="135">
        <v>0</v>
      </c>
      <c r="K442" s="135">
        <v>0</v>
      </c>
      <c r="L442" s="135">
        <v>0</v>
      </c>
      <c r="M442" s="135">
        <v>0</v>
      </c>
      <c r="N442" s="135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35">
        <v>0</v>
      </c>
      <c r="V442" s="135">
        <v>0</v>
      </c>
      <c r="W442" s="135">
        <v>0</v>
      </c>
      <c r="X442" s="123" t="s">
        <v>601</v>
      </c>
      <c r="Y442" s="123" t="s">
        <v>140</v>
      </c>
      <c r="Z442" s="123" t="s">
        <v>153</v>
      </c>
      <c r="AA442" s="124" t="s">
        <v>603</v>
      </c>
      <c r="AB442" s="135">
        <v>0</v>
      </c>
      <c r="AC442" s="136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>
        <v>0</v>
      </c>
      <c r="BE442" s="135">
        <v>0</v>
      </c>
      <c r="BF442" s="135">
        <v>0</v>
      </c>
      <c r="BG442" s="135">
        <v>0</v>
      </c>
      <c r="BH442" s="135">
        <v>0</v>
      </c>
      <c r="BI442" s="135">
        <v>0</v>
      </c>
      <c r="BJ442" s="135">
        <v>0</v>
      </c>
      <c r="BK442" s="135">
        <v>0</v>
      </c>
      <c r="BL442" s="135">
        <v>0</v>
      </c>
      <c r="BM442" s="135">
        <v>0</v>
      </c>
      <c r="BN442" s="135">
        <v>0</v>
      </c>
      <c r="BO442" s="135">
        <v>0</v>
      </c>
      <c r="BP442" s="135">
        <v>0</v>
      </c>
      <c r="BQ442" s="135">
        <v>0</v>
      </c>
    </row>
    <row r="443" spans="1:69" s="114" customFormat="1" ht="17.25" customHeight="1">
      <c r="A443" s="123"/>
      <c r="B443" s="123" t="s">
        <v>155</v>
      </c>
      <c r="C443" s="123"/>
      <c r="D443" s="124" t="s">
        <v>604</v>
      </c>
      <c r="E443" s="135">
        <v>0</v>
      </c>
      <c r="F443" s="135">
        <v>0</v>
      </c>
      <c r="G443" s="135">
        <v>0</v>
      </c>
      <c r="H443" s="135">
        <v>0</v>
      </c>
      <c r="I443" s="135">
        <v>0</v>
      </c>
      <c r="J443" s="135">
        <v>0</v>
      </c>
      <c r="K443" s="135">
        <v>0</v>
      </c>
      <c r="L443" s="135">
        <v>0</v>
      </c>
      <c r="M443" s="135">
        <v>0</v>
      </c>
      <c r="N443" s="135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35">
        <v>0</v>
      </c>
      <c r="V443" s="135">
        <v>0</v>
      </c>
      <c r="W443" s="135">
        <v>0</v>
      </c>
      <c r="X443" s="123"/>
      <c r="Y443" s="123" t="s">
        <v>155</v>
      </c>
      <c r="Z443" s="123"/>
      <c r="AA443" s="124" t="s">
        <v>604</v>
      </c>
      <c r="AB443" s="135">
        <v>0</v>
      </c>
      <c r="AC443" s="136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>
        <v>0</v>
      </c>
      <c r="BE443" s="135">
        <v>0</v>
      </c>
      <c r="BF443" s="135">
        <v>0</v>
      </c>
      <c r="BG443" s="135">
        <v>0</v>
      </c>
      <c r="BH443" s="135">
        <v>0</v>
      </c>
      <c r="BI443" s="135">
        <v>0</v>
      </c>
      <c r="BJ443" s="135">
        <v>0</v>
      </c>
      <c r="BK443" s="135">
        <v>0</v>
      </c>
      <c r="BL443" s="135">
        <v>0</v>
      </c>
      <c r="BM443" s="135">
        <v>0</v>
      </c>
      <c r="BN443" s="135">
        <v>0</v>
      </c>
      <c r="BO443" s="135">
        <v>0</v>
      </c>
      <c r="BP443" s="135">
        <v>0</v>
      </c>
      <c r="BQ443" s="135">
        <v>0</v>
      </c>
    </row>
    <row r="444" spans="1:69" s="114" customFormat="1" ht="17.25" customHeight="1">
      <c r="A444" s="123" t="s">
        <v>601</v>
      </c>
      <c r="B444" s="123" t="s">
        <v>157</v>
      </c>
      <c r="C444" s="123" t="s">
        <v>153</v>
      </c>
      <c r="D444" s="124" t="s">
        <v>605</v>
      </c>
      <c r="E444" s="135">
        <v>0</v>
      </c>
      <c r="F444" s="135">
        <v>0</v>
      </c>
      <c r="G444" s="135">
        <v>0</v>
      </c>
      <c r="H444" s="135">
        <v>0</v>
      </c>
      <c r="I444" s="135">
        <v>0</v>
      </c>
      <c r="J444" s="135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23" t="s">
        <v>601</v>
      </c>
      <c r="Y444" s="123" t="s">
        <v>157</v>
      </c>
      <c r="Z444" s="123" t="s">
        <v>153</v>
      </c>
      <c r="AA444" s="124" t="s">
        <v>605</v>
      </c>
      <c r="AB444" s="135">
        <v>0</v>
      </c>
      <c r="AC444" s="136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>
        <v>0</v>
      </c>
      <c r="BE444" s="135">
        <v>0</v>
      </c>
      <c r="BF444" s="135">
        <v>0</v>
      </c>
      <c r="BG444" s="135">
        <v>0</v>
      </c>
      <c r="BH444" s="135">
        <v>0</v>
      </c>
      <c r="BI444" s="135">
        <v>0</v>
      </c>
      <c r="BJ444" s="135">
        <v>0</v>
      </c>
      <c r="BK444" s="135">
        <v>0</v>
      </c>
      <c r="BL444" s="135">
        <v>0</v>
      </c>
      <c r="BM444" s="135">
        <v>0</v>
      </c>
      <c r="BN444" s="135">
        <v>0</v>
      </c>
      <c r="BO444" s="135">
        <v>0</v>
      </c>
      <c r="BP444" s="135">
        <v>0</v>
      </c>
      <c r="BQ444" s="135">
        <v>0</v>
      </c>
    </row>
    <row r="445" spans="1:69" s="114" customFormat="1" ht="17.25" customHeight="1">
      <c r="A445" s="123" t="s">
        <v>606</v>
      </c>
      <c r="B445" s="123"/>
      <c r="C445" s="123"/>
      <c r="D445" s="124" t="s">
        <v>607</v>
      </c>
      <c r="E445" s="135">
        <v>653.74</v>
      </c>
      <c r="F445" s="135">
        <v>575.91999999999996</v>
      </c>
      <c r="G445" s="135">
        <v>106.93</v>
      </c>
      <c r="H445" s="135">
        <v>60.08</v>
      </c>
      <c r="I445" s="135">
        <v>60.08</v>
      </c>
      <c r="J445" s="135">
        <v>0</v>
      </c>
      <c r="K445" s="135">
        <v>0</v>
      </c>
      <c r="L445" s="135">
        <v>0</v>
      </c>
      <c r="M445" s="135">
        <v>8.91</v>
      </c>
      <c r="N445" s="135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5">
        <v>0</v>
      </c>
      <c r="V445" s="135">
        <v>0</v>
      </c>
      <c r="W445" s="135">
        <v>400</v>
      </c>
      <c r="X445" s="123" t="s">
        <v>606</v>
      </c>
      <c r="Y445" s="123"/>
      <c r="Z445" s="123"/>
      <c r="AA445" s="124" t="s">
        <v>607</v>
      </c>
      <c r="AB445" s="135">
        <v>77.819999999999993</v>
      </c>
      <c r="AC445" s="136">
        <f>AC446</f>
        <v>4.58</v>
      </c>
      <c r="AD445" s="136">
        <f t="shared" ref="AD445:BC445" si="66">AD446</f>
        <v>5</v>
      </c>
      <c r="AE445" s="136">
        <f t="shared" si="66"/>
        <v>0</v>
      </c>
      <c r="AF445" s="136">
        <f t="shared" si="66"/>
        <v>0</v>
      </c>
      <c r="AG445" s="136">
        <f t="shared" si="66"/>
        <v>1</v>
      </c>
      <c r="AH445" s="136">
        <f t="shared" si="66"/>
        <v>4</v>
      </c>
      <c r="AI445" s="136">
        <f t="shared" si="66"/>
        <v>1</v>
      </c>
      <c r="AJ445" s="136">
        <f t="shared" si="66"/>
        <v>0</v>
      </c>
      <c r="AK445" s="136">
        <f t="shared" si="66"/>
        <v>0</v>
      </c>
      <c r="AL445" s="136">
        <f t="shared" si="66"/>
        <v>14</v>
      </c>
      <c r="AM445" s="136">
        <f t="shared" si="66"/>
        <v>0</v>
      </c>
      <c r="AN445" s="136">
        <f t="shared" si="66"/>
        <v>0</v>
      </c>
      <c r="AO445" s="136">
        <f t="shared" si="66"/>
        <v>0</v>
      </c>
      <c r="AP445" s="136">
        <f t="shared" si="66"/>
        <v>1</v>
      </c>
      <c r="AQ445" s="136">
        <f t="shared" si="66"/>
        <v>1</v>
      </c>
      <c r="AR445" s="136">
        <f t="shared" si="66"/>
        <v>4.5</v>
      </c>
      <c r="AS445" s="136">
        <f t="shared" si="66"/>
        <v>0</v>
      </c>
      <c r="AT445" s="136">
        <f t="shared" si="66"/>
        <v>0</v>
      </c>
      <c r="AU445" s="136">
        <f t="shared" si="66"/>
        <v>0</v>
      </c>
      <c r="AV445" s="136">
        <f t="shared" si="66"/>
        <v>0</v>
      </c>
      <c r="AW445" s="136">
        <f t="shared" si="66"/>
        <v>0</v>
      </c>
      <c r="AX445" s="136">
        <f t="shared" si="66"/>
        <v>5</v>
      </c>
      <c r="AY445" s="136">
        <f t="shared" si="66"/>
        <v>0</v>
      </c>
      <c r="AZ445" s="136">
        <f t="shared" si="66"/>
        <v>0</v>
      </c>
      <c r="BA445" s="136">
        <f t="shared" si="66"/>
        <v>13.74</v>
      </c>
      <c r="BB445" s="136">
        <f t="shared" si="66"/>
        <v>0</v>
      </c>
      <c r="BC445" s="136">
        <f t="shared" si="66"/>
        <v>23</v>
      </c>
      <c r="BD445" s="135">
        <v>0</v>
      </c>
      <c r="BE445" s="135">
        <v>0</v>
      </c>
      <c r="BF445" s="135">
        <v>0</v>
      </c>
      <c r="BG445" s="135">
        <v>0</v>
      </c>
      <c r="BH445" s="135">
        <v>0</v>
      </c>
      <c r="BI445" s="135">
        <v>0</v>
      </c>
      <c r="BJ445" s="135">
        <v>0</v>
      </c>
      <c r="BK445" s="135">
        <v>0</v>
      </c>
      <c r="BL445" s="135">
        <v>0</v>
      </c>
      <c r="BM445" s="135">
        <v>0</v>
      </c>
      <c r="BN445" s="135">
        <v>0</v>
      </c>
      <c r="BO445" s="135">
        <v>0</v>
      </c>
      <c r="BP445" s="135">
        <v>0</v>
      </c>
      <c r="BQ445" s="135">
        <v>0</v>
      </c>
    </row>
    <row r="446" spans="1:69" s="114" customFormat="1" ht="17.25" customHeight="1">
      <c r="A446" s="123"/>
      <c r="B446" s="123" t="s">
        <v>137</v>
      </c>
      <c r="C446" s="123"/>
      <c r="D446" s="124" t="s">
        <v>608</v>
      </c>
      <c r="E446" s="135">
        <v>253.74</v>
      </c>
      <c r="F446" s="135">
        <v>175.92</v>
      </c>
      <c r="G446" s="135">
        <v>106.93</v>
      </c>
      <c r="H446" s="135">
        <v>60.08</v>
      </c>
      <c r="I446" s="135">
        <v>60.08</v>
      </c>
      <c r="J446" s="135">
        <v>0</v>
      </c>
      <c r="K446" s="135">
        <v>0</v>
      </c>
      <c r="L446" s="135">
        <v>0</v>
      </c>
      <c r="M446" s="135">
        <v>8.91</v>
      </c>
      <c r="N446" s="135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35">
        <v>0</v>
      </c>
      <c r="V446" s="135">
        <v>0</v>
      </c>
      <c r="W446" s="135">
        <v>0</v>
      </c>
      <c r="X446" s="123"/>
      <c r="Y446" s="123" t="s">
        <v>137</v>
      </c>
      <c r="Z446" s="123"/>
      <c r="AA446" s="124" t="s">
        <v>608</v>
      </c>
      <c r="AB446" s="135">
        <v>77.819999999999993</v>
      </c>
      <c r="AC446" s="136">
        <f>SUM(AC447:AC448)</f>
        <v>4.58</v>
      </c>
      <c r="AD446" s="136">
        <f t="shared" ref="AD446:BC446" si="67">SUM(AD447:AD448)</f>
        <v>5</v>
      </c>
      <c r="AE446" s="136">
        <f t="shared" si="67"/>
        <v>0</v>
      </c>
      <c r="AF446" s="136">
        <f t="shared" si="67"/>
        <v>0</v>
      </c>
      <c r="AG446" s="136">
        <f t="shared" si="67"/>
        <v>1</v>
      </c>
      <c r="AH446" s="136">
        <f t="shared" si="67"/>
        <v>4</v>
      </c>
      <c r="AI446" s="136">
        <f t="shared" si="67"/>
        <v>1</v>
      </c>
      <c r="AJ446" s="136">
        <f t="shared" si="67"/>
        <v>0</v>
      </c>
      <c r="AK446" s="136">
        <f t="shared" si="67"/>
        <v>0</v>
      </c>
      <c r="AL446" s="136">
        <f t="shared" si="67"/>
        <v>14</v>
      </c>
      <c r="AM446" s="136">
        <f t="shared" si="67"/>
        <v>0</v>
      </c>
      <c r="AN446" s="136">
        <f t="shared" si="67"/>
        <v>0</v>
      </c>
      <c r="AO446" s="136">
        <f t="shared" si="67"/>
        <v>0</v>
      </c>
      <c r="AP446" s="136">
        <f t="shared" si="67"/>
        <v>1</v>
      </c>
      <c r="AQ446" s="136">
        <f t="shared" si="67"/>
        <v>1</v>
      </c>
      <c r="AR446" s="136">
        <f t="shared" si="67"/>
        <v>4.5</v>
      </c>
      <c r="AS446" s="136">
        <f t="shared" si="67"/>
        <v>0</v>
      </c>
      <c r="AT446" s="136">
        <f t="shared" si="67"/>
        <v>0</v>
      </c>
      <c r="AU446" s="136">
        <f t="shared" si="67"/>
        <v>0</v>
      </c>
      <c r="AV446" s="136">
        <f t="shared" si="67"/>
        <v>0</v>
      </c>
      <c r="AW446" s="136">
        <f t="shared" si="67"/>
        <v>0</v>
      </c>
      <c r="AX446" s="136">
        <f t="shared" si="67"/>
        <v>5</v>
      </c>
      <c r="AY446" s="136">
        <f t="shared" si="67"/>
        <v>0</v>
      </c>
      <c r="AZ446" s="136">
        <f t="shared" si="67"/>
        <v>0</v>
      </c>
      <c r="BA446" s="136">
        <f t="shared" si="67"/>
        <v>13.74</v>
      </c>
      <c r="BB446" s="136">
        <f t="shared" si="67"/>
        <v>0</v>
      </c>
      <c r="BC446" s="136">
        <f t="shared" si="67"/>
        <v>23</v>
      </c>
      <c r="BD446" s="135">
        <v>0</v>
      </c>
      <c r="BE446" s="135">
        <v>0</v>
      </c>
      <c r="BF446" s="135">
        <v>0</v>
      </c>
      <c r="BG446" s="135">
        <v>0</v>
      </c>
      <c r="BH446" s="135">
        <v>0</v>
      </c>
      <c r="BI446" s="135">
        <v>0</v>
      </c>
      <c r="BJ446" s="135">
        <v>0</v>
      </c>
      <c r="BK446" s="135">
        <v>0</v>
      </c>
      <c r="BL446" s="135">
        <v>0</v>
      </c>
      <c r="BM446" s="135">
        <v>0</v>
      </c>
      <c r="BN446" s="135">
        <v>0</v>
      </c>
      <c r="BO446" s="135">
        <v>0</v>
      </c>
      <c r="BP446" s="135">
        <v>0</v>
      </c>
      <c r="BQ446" s="135">
        <v>0</v>
      </c>
    </row>
    <row r="447" spans="1:69" s="114" customFormat="1" ht="17.25" customHeight="1">
      <c r="A447" s="123" t="s">
        <v>609</v>
      </c>
      <c r="B447" s="123" t="s">
        <v>140</v>
      </c>
      <c r="C447" s="123" t="s">
        <v>137</v>
      </c>
      <c r="D447" s="124" t="s">
        <v>141</v>
      </c>
      <c r="E447" s="135">
        <v>253.74</v>
      </c>
      <c r="F447" s="135">
        <v>175.92</v>
      </c>
      <c r="G447" s="135">
        <v>106.93</v>
      </c>
      <c r="H447" s="135">
        <v>60.08</v>
      </c>
      <c r="I447" s="135">
        <v>60.08</v>
      </c>
      <c r="J447" s="135">
        <v>0</v>
      </c>
      <c r="K447" s="135">
        <v>0</v>
      </c>
      <c r="L447" s="135">
        <v>0</v>
      </c>
      <c r="M447" s="135">
        <v>8.91</v>
      </c>
      <c r="N447" s="135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5">
        <v>0</v>
      </c>
      <c r="V447" s="135">
        <v>0</v>
      </c>
      <c r="W447" s="135">
        <v>0</v>
      </c>
      <c r="X447" s="123" t="s">
        <v>609</v>
      </c>
      <c r="Y447" s="123" t="s">
        <v>140</v>
      </c>
      <c r="Z447" s="123" t="s">
        <v>137</v>
      </c>
      <c r="AA447" s="124" t="s">
        <v>141</v>
      </c>
      <c r="AB447" s="135">
        <v>77.819999999999993</v>
      </c>
      <c r="AC447" s="131">
        <v>4.58</v>
      </c>
      <c r="AD447" s="132">
        <v>5</v>
      </c>
      <c r="AE447" s="133">
        <v>0</v>
      </c>
      <c r="AF447" s="133">
        <v>0</v>
      </c>
      <c r="AG447" s="132">
        <v>1</v>
      </c>
      <c r="AH447" s="132">
        <v>4</v>
      </c>
      <c r="AI447" s="132">
        <v>1</v>
      </c>
      <c r="AJ447" s="132">
        <v>0</v>
      </c>
      <c r="AK447" s="132">
        <v>0</v>
      </c>
      <c r="AL447" s="132">
        <v>14</v>
      </c>
      <c r="AM447" s="133">
        <v>0</v>
      </c>
      <c r="AN447" s="132">
        <v>0</v>
      </c>
      <c r="AO447" s="132">
        <v>0</v>
      </c>
      <c r="AP447" s="132">
        <v>1</v>
      </c>
      <c r="AQ447" s="132">
        <v>1</v>
      </c>
      <c r="AR447" s="132">
        <v>4.5</v>
      </c>
      <c r="AS447" s="133">
        <v>0</v>
      </c>
      <c r="AT447" s="133">
        <v>0</v>
      </c>
      <c r="AU447" s="133">
        <v>0</v>
      </c>
      <c r="AV447" s="132">
        <v>0</v>
      </c>
      <c r="AW447" s="133">
        <v>0</v>
      </c>
      <c r="AX447" s="132">
        <v>5</v>
      </c>
      <c r="AY447" s="132">
        <v>0</v>
      </c>
      <c r="AZ447" s="132">
        <v>0</v>
      </c>
      <c r="BA447" s="132">
        <v>13.74</v>
      </c>
      <c r="BB447" s="132">
        <v>0</v>
      </c>
      <c r="BC447" s="132">
        <v>23</v>
      </c>
      <c r="BD447" s="135">
        <v>0</v>
      </c>
      <c r="BE447" s="135">
        <v>0</v>
      </c>
      <c r="BF447" s="135">
        <v>0</v>
      </c>
      <c r="BG447" s="135">
        <v>0</v>
      </c>
      <c r="BH447" s="135">
        <v>0</v>
      </c>
      <c r="BI447" s="135">
        <v>0</v>
      </c>
      <c r="BJ447" s="135">
        <v>0</v>
      </c>
      <c r="BK447" s="135">
        <v>0</v>
      </c>
      <c r="BL447" s="135">
        <v>0</v>
      </c>
      <c r="BM447" s="135">
        <v>0</v>
      </c>
      <c r="BN447" s="135">
        <v>0</v>
      </c>
      <c r="BO447" s="135">
        <v>0</v>
      </c>
      <c r="BP447" s="135">
        <v>0</v>
      </c>
      <c r="BQ447" s="135">
        <v>0</v>
      </c>
    </row>
    <row r="448" spans="1:69" s="114" customFormat="1" ht="17.25" customHeight="1">
      <c r="A448" s="123" t="s">
        <v>609</v>
      </c>
      <c r="B448" s="123" t="s">
        <v>140</v>
      </c>
      <c r="C448" s="123" t="s">
        <v>153</v>
      </c>
      <c r="D448" s="124" t="s">
        <v>610</v>
      </c>
      <c r="E448" s="135">
        <v>0</v>
      </c>
      <c r="F448" s="135">
        <v>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35">
        <v>0</v>
      </c>
      <c r="V448" s="135">
        <v>0</v>
      </c>
      <c r="W448" s="135">
        <v>0</v>
      </c>
      <c r="X448" s="123" t="s">
        <v>609</v>
      </c>
      <c r="Y448" s="123" t="s">
        <v>140</v>
      </c>
      <c r="Z448" s="123" t="s">
        <v>153</v>
      </c>
      <c r="AA448" s="124" t="s">
        <v>610</v>
      </c>
      <c r="AB448" s="135">
        <v>0</v>
      </c>
      <c r="AC448" s="136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>
        <v>0</v>
      </c>
      <c r="BE448" s="135">
        <v>0</v>
      </c>
      <c r="BF448" s="135">
        <v>0</v>
      </c>
      <c r="BG448" s="135">
        <v>0</v>
      </c>
      <c r="BH448" s="135">
        <v>0</v>
      </c>
      <c r="BI448" s="135">
        <v>0</v>
      </c>
      <c r="BJ448" s="135">
        <v>0</v>
      </c>
      <c r="BK448" s="135">
        <v>0</v>
      </c>
      <c r="BL448" s="135">
        <v>0</v>
      </c>
      <c r="BM448" s="135">
        <v>0</v>
      </c>
      <c r="BN448" s="135">
        <v>0</v>
      </c>
      <c r="BO448" s="135">
        <v>0</v>
      </c>
      <c r="BP448" s="135">
        <v>0</v>
      </c>
      <c r="BQ448" s="135">
        <v>0</v>
      </c>
    </row>
    <row r="449" spans="1:69" s="114" customFormat="1" ht="17.25" customHeight="1">
      <c r="A449" s="123"/>
      <c r="B449" s="123" t="s">
        <v>144</v>
      </c>
      <c r="C449" s="123"/>
      <c r="D449" s="124" t="s">
        <v>611</v>
      </c>
      <c r="E449" s="135">
        <v>400</v>
      </c>
      <c r="F449" s="135">
        <v>400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35">
        <v>0</v>
      </c>
      <c r="V449" s="135">
        <v>0</v>
      </c>
      <c r="W449" s="135">
        <v>400</v>
      </c>
      <c r="X449" s="123"/>
      <c r="Y449" s="123" t="s">
        <v>144</v>
      </c>
      <c r="Z449" s="123"/>
      <c r="AA449" s="124" t="s">
        <v>611</v>
      </c>
      <c r="AB449" s="135">
        <v>0</v>
      </c>
      <c r="AC449" s="136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>
        <v>0</v>
      </c>
      <c r="BE449" s="135">
        <v>0</v>
      </c>
      <c r="BF449" s="135">
        <v>0</v>
      </c>
      <c r="BG449" s="135">
        <v>0</v>
      </c>
      <c r="BH449" s="135">
        <v>0</v>
      </c>
      <c r="BI449" s="135">
        <v>0</v>
      </c>
      <c r="BJ449" s="135">
        <v>0</v>
      </c>
      <c r="BK449" s="135">
        <v>0</v>
      </c>
      <c r="BL449" s="135">
        <v>0</v>
      </c>
      <c r="BM449" s="135">
        <v>0</v>
      </c>
      <c r="BN449" s="135">
        <v>0</v>
      </c>
      <c r="BO449" s="135">
        <v>0</v>
      </c>
      <c r="BP449" s="135">
        <v>0</v>
      </c>
      <c r="BQ449" s="135">
        <v>0</v>
      </c>
    </row>
    <row r="450" spans="1:69" s="114" customFormat="1" ht="17.25" customHeight="1">
      <c r="A450" s="123" t="s">
        <v>609</v>
      </c>
      <c r="B450" s="123" t="s">
        <v>146</v>
      </c>
      <c r="C450" s="123" t="s">
        <v>137</v>
      </c>
      <c r="D450" s="124" t="s">
        <v>141</v>
      </c>
      <c r="E450" s="135">
        <v>400</v>
      </c>
      <c r="F450" s="135">
        <v>400</v>
      </c>
      <c r="G450" s="135">
        <v>0</v>
      </c>
      <c r="H450" s="135">
        <v>0</v>
      </c>
      <c r="I450" s="135">
        <v>0</v>
      </c>
      <c r="J450" s="135">
        <v>0</v>
      </c>
      <c r="K450" s="135">
        <v>0</v>
      </c>
      <c r="L450" s="135">
        <v>0</v>
      </c>
      <c r="M450" s="135">
        <v>0</v>
      </c>
      <c r="N450" s="135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35">
        <v>0</v>
      </c>
      <c r="V450" s="135">
        <v>0</v>
      </c>
      <c r="W450" s="135">
        <v>400</v>
      </c>
      <c r="X450" s="123" t="s">
        <v>609</v>
      </c>
      <c r="Y450" s="123" t="s">
        <v>146</v>
      </c>
      <c r="Z450" s="123" t="s">
        <v>137</v>
      </c>
      <c r="AA450" s="124" t="s">
        <v>141</v>
      </c>
      <c r="AB450" s="135">
        <v>0</v>
      </c>
      <c r="AC450" s="136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>
        <v>0</v>
      </c>
      <c r="BE450" s="135">
        <v>0</v>
      </c>
      <c r="BF450" s="135">
        <v>0</v>
      </c>
      <c r="BG450" s="135">
        <v>0</v>
      </c>
      <c r="BH450" s="135">
        <v>0</v>
      </c>
      <c r="BI450" s="135">
        <v>0</v>
      </c>
      <c r="BJ450" s="135">
        <v>0</v>
      </c>
      <c r="BK450" s="135">
        <v>0</v>
      </c>
      <c r="BL450" s="135">
        <v>0</v>
      </c>
      <c r="BM450" s="135">
        <v>0</v>
      </c>
      <c r="BN450" s="135">
        <v>0</v>
      </c>
      <c r="BO450" s="135">
        <v>0</v>
      </c>
      <c r="BP450" s="135">
        <v>0</v>
      </c>
      <c r="BQ450" s="135">
        <v>0</v>
      </c>
    </row>
    <row r="451" spans="1:69" s="114" customFormat="1" ht="17.25" customHeight="1">
      <c r="A451" s="123" t="s">
        <v>609</v>
      </c>
      <c r="B451" s="123" t="s">
        <v>146</v>
      </c>
      <c r="C451" s="123" t="s">
        <v>155</v>
      </c>
      <c r="D451" s="124" t="s">
        <v>612</v>
      </c>
      <c r="E451" s="135">
        <v>0</v>
      </c>
      <c r="F451" s="135">
        <v>0</v>
      </c>
      <c r="G451" s="135">
        <v>0</v>
      </c>
      <c r="H451" s="135">
        <v>0</v>
      </c>
      <c r="I451" s="135">
        <v>0</v>
      </c>
      <c r="J451" s="135">
        <v>0</v>
      </c>
      <c r="K451" s="135">
        <v>0</v>
      </c>
      <c r="L451" s="135">
        <v>0</v>
      </c>
      <c r="M451" s="135">
        <v>0</v>
      </c>
      <c r="N451" s="135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35">
        <v>0</v>
      </c>
      <c r="V451" s="135">
        <v>0</v>
      </c>
      <c r="W451" s="135">
        <v>0</v>
      </c>
      <c r="X451" s="123" t="s">
        <v>609</v>
      </c>
      <c r="Y451" s="123" t="s">
        <v>146</v>
      </c>
      <c r="Z451" s="123" t="s">
        <v>155</v>
      </c>
      <c r="AA451" s="124" t="s">
        <v>612</v>
      </c>
      <c r="AB451" s="135">
        <v>0</v>
      </c>
      <c r="AC451" s="136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>
        <v>0</v>
      </c>
      <c r="BE451" s="135">
        <v>0</v>
      </c>
      <c r="BF451" s="135">
        <v>0</v>
      </c>
      <c r="BG451" s="135">
        <v>0</v>
      </c>
      <c r="BH451" s="135">
        <v>0</v>
      </c>
      <c r="BI451" s="135">
        <v>0</v>
      </c>
      <c r="BJ451" s="135">
        <v>0</v>
      </c>
      <c r="BK451" s="135">
        <v>0</v>
      </c>
      <c r="BL451" s="135">
        <v>0</v>
      </c>
      <c r="BM451" s="135">
        <v>0</v>
      </c>
      <c r="BN451" s="135">
        <v>0</v>
      </c>
      <c r="BO451" s="135">
        <v>0</v>
      </c>
      <c r="BP451" s="135">
        <v>0</v>
      </c>
      <c r="BQ451" s="135">
        <v>0</v>
      </c>
    </row>
    <row r="452" spans="1:69" s="114" customFormat="1" ht="17.25" customHeight="1">
      <c r="A452" s="123"/>
      <c r="B452" s="123" t="s">
        <v>159</v>
      </c>
      <c r="C452" s="123"/>
      <c r="D452" s="124" t="s">
        <v>613</v>
      </c>
      <c r="E452" s="135">
        <v>0</v>
      </c>
      <c r="F452" s="135">
        <v>0</v>
      </c>
      <c r="G452" s="135">
        <v>0</v>
      </c>
      <c r="H452" s="135">
        <v>0</v>
      </c>
      <c r="I452" s="135">
        <v>0</v>
      </c>
      <c r="J452" s="135">
        <v>0</v>
      </c>
      <c r="K452" s="135">
        <v>0</v>
      </c>
      <c r="L452" s="135">
        <v>0</v>
      </c>
      <c r="M452" s="135">
        <v>0</v>
      </c>
      <c r="N452" s="135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35">
        <v>0</v>
      </c>
      <c r="V452" s="135">
        <v>0</v>
      </c>
      <c r="W452" s="135">
        <v>0</v>
      </c>
      <c r="X452" s="123"/>
      <c r="Y452" s="123" t="s">
        <v>159</v>
      </c>
      <c r="Z452" s="123"/>
      <c r="AA452" s="124" t="s">
        <v>613</v>
      </c>
      <c r="AB452" s="135">
        <v>0</v>
      </c>
      <c r="AC452" s="136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>
        <v>0</v>
      </c>
      <c r="BE452" s="135">
        <v>0</v>
      </c>
      <c r="BF452" s="135">
        <v>0</v>
      </c>
      <c r="BG452" s="135">
        <v>0</v>
      </c>
      <c r="BH452" s="135">
        <v>0</v>
      </c>
      <c r="BI452" s="135">
        <v>0</v>
      </c>
      <c r="BJ452" s="135">
        <v>0</v>
      </c>
      <c r="BK452" s="135">
        <v>0</v>
      </c>
      <c r="BL452" s="135">
        <v>0</v>
      </c>
      <c r="BM452" s="135">
        <v>0</v>
      </c>
      <c r="BN452" s="135">
        <v>0</v>
      </c>
      <c r="BO452" s="135">
        <v>0</v>
      </c>
      <c r="BP452" s="135">
        <v>0</v>
      </c>
      <c r="BQ452" s="135">
        <v>0</v>
      </c>
    </row>
    <row r="453" spans="1:69" s="114" customFormat="1" ht="17.25" customHeight="1">
      <c r="A453" s="123" t="s">
        <v>609</v>
      </c>
      <c r="B453" s="123" t="s">
        <v>161</v>
      </c>
      <c r="C453" s="123" t="s">
        <v>155</v>
      </c>
      <c r="D453" s="124" t="s">
        <v>614</v>
      </c>
      <c r="E453" s="135">
        <v>0</v>
      </c>
      <c r="F453" s="135">
        <v>0</v>
      </c>
      <c r="G453" s="135">
        <v>0</v>
      </c>
      <c r="H453" s="135">
        <v>0</v>
      </c>
      <c r="I453" s="135">
        <v>0</v>
      </c>
      <c r="J453" s="135">
        <v>0</v>
      </c>
      <c r="K453" s="135">
        <v>0</v>
      </c>
      <c r="L453" s="135">
        <v>0</v>
      </c>
      <c r="M453" s="135">
        <v>0</v>
      </c>
      <c r="N453" s="135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35">
        <v>0</v>
      </c>
      <c r="V453" s="135">
        <v>0</v>
      </c>
      <c r="W453" s="135">
        <v>0</v>
      </c>
      <c r="X453" s="123" t="s">
        <v>609</v>
      </c>
      <c r="Y453" s="123" t="s">
        <v>161</v>
      </c>
      <c r="Z453" s="123" t="s">
        <v>155</v>
      </c>
      <c r="AA453" s="124" t="s">
        <v>614</v>
      </c>
      <c r="AB453" s="135">
        <v>0</v>
      </c>
      <c r="AC453" s="136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>
        <v>0</v>
      </c>
      <c r="BE453" s="135">
        <v>0</v>
      </c>
      <c r="BF453" s="135">
        <v>0</v>
      </c>
      <c r="BG453" s="135">
        <v>0</v>
      </c>
      <c r="BH453" s="135">
        <v>0</v>
      </c>
      <c r="BI453" s="135">
        <v>0</v>
      </c>
      <c r="BJ453" s="135">
        <v>0</v>
      </c>
      <c r="BK453" s="135">
        <v>0</v>
      </c>
      <c r="BL453" s="135">
        <v>0</v>
      </c>
      <c r="BM453" s="135">
        <v>0</v>
      </c>
      <c r="BN453" s="135">
        <v>0</v>
      </c>
      <c r="BO453" s="135">
        <v>0</v>
      </c>
      <c r="BP453" s="135">
        <v>0</v>
      </c>
      <c r="BQ453" s="135">
        <v>0</v>
      </c>
    </row>
    <row r="454" spans="1:69" s="114" customFormat="1" ht="17.25" customHeight="1">
      <c r="A454" s="123"/>
      <c r="B454" s="123" t="s">
        <v>166</v>
      </c>
      <c r="C454" s="123"/>
      <c r="D454" s="124" t="s">
        <v>615</v>
      </c>
      <c r="E454" s="135">
        <v>0</v>
      </c>
      <c r="F454" s="135">
        <v>0</v>
      </c>
      <c r="G454" s="135">
        <v>0</v>
      </c>
      <c r="H454" s="135">
        <v>0</v>
      </c>
      <c r="I454" s="135">
        <v>0</v>
      </c>
      <c r="J454" s="135">
        <v>0</v>
      </c>
      <c r="K454" s="135">
        <v>0</v>
      </c>
      <c r="L454" s="135">
        <v>0</v>
      </c>
      <c r="M454" s="135">
        <v>0</v>
      </c>
      <c r="N454" s="135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35">
        <v>0</v>
      </c>
      <c r="V454" s="135">
        <v>0</v>
      </c>
      <c r="W454" s="135">
        <v>0</v>
      </c>
      <c r="X454" s="123"/>
      <c r="Y454" s="123" t="s">
        <v>166</v>
      </c>
      <c r="Z454" s="123"/>
      <c r="AA454" s="124" t="s">
        <v>615</v>
      </c>
      <c r="AB454" s="135">
        <v>0</v>
      </c>
      <c r="AC454" s="136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>
        <v>0</v>
      </c>
      <c r="BE454" s="135">
        <v>0</v>
      </c>
      <c r="BF454" s="135">
        <v>0</v>
      </c>
      <c r="BG454" s="135">
        <v>0</v>
      </c>
      <c r="BH454" s="135">
        <v>0</v>
      </c>
      <c r="BI454" s="135">
        <v>0</v>
      </c>
      <c r="BJ454" s="135">
        <v>0</v>
      </c>
      <c r="BK454" s="135">
        <v>0</v>
      </c>
      <c r="BL454" s="135">
        <v>0</v>
      </c>
      <c r="BM454" s="135">
        <v>0</v>
      </c>
      <c r="BN454" s="135">
        <v>0</v>
      </c>
      <c r="BO454" s="135">
        <v>0</v>
      </c>
      <c r="BP454" s="135">
        <v>0</v>
      </c>
      <c r="BQ454" s="135">
        <v>0</v>
      </c>
    </row>
    <row r="455" spans="1:69" s="114" customFormat="1" ht="17.25" customHeight="1">
      <c r="A455" s="123" t="s">
        <v>609</v>
      </c>
      <c r="B455" s="123" t="s">
        <v>168</v>
      </c>
      <c r="C455" s="123" t="s">
        <v>137</v>
      </c>
      <c r="D455" s="124" t="s">
        <v>616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135">
        <v>0</v>
      </c>
      <c r="K455" s="135">
        <v>0</v>
      </c>
      <c r="L455" s="135">
        <v>0</v>
      </c>
      <c r="M455" s="135">
        <v>0</v>
      </c>
      <c r="N455" s="135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35">
        <v>0</v>
      </c>
      <c r="V455" s="135">
        <v>0</v>
      </c>
      <c r="W455" s="135">
        <v>0</v>
      </c>
      <c r="X455" s="123" t="s">
        <v>609</v>
      </c>
      <c r="Y455" s="123" t="s">
        <v>168</v>
      </c>
      <c r="Z455" s="123" t="s">
        <v>137</v>
      </c>
      <c r="AA455" s="124" t="s">
        <v>616</v>
      </c>
      <c r="AB455" s="135">
        <v>0</v>
      </c>
      <c r="AC455" s="136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>
        <v>0</v>
      </c>
      <c r="BE455" s="135">
        <v>0</v>
      </c>
      <c r="BF455" s="135">
        <v>0</v>
      </c>
      <c r="BG455" s="135">
        <v>0</v>
      </c>
      <c r="BH455" s="135">
        <v>0</v>
      </c>
      <c r="BI455" s="135">
        <v>0</v>
      </c>
      <c r="BJ455" s="135">
        <v>0</v>
      </c>
      <c r="BK455" s="135">
        <v>0</v>
      </c>
      <c r="BL455" s="135">
        <v>0</v>
      </c>
      <c r="BM455" s="135">
        <v>0</v>
      </c>
      <c r="BN455" s="135">
        <v>0</v>
      </c>
      <c r="BO455" s="135">
        <v>0</v>
      </c>
      <c r="BP455" s="135">
        <v>0</v>
      </c>
      <c r="BQ455" s="135">
        <v>0</v>
      </c>
    </row>
    <row r="456" spans="1:69" s="114" customFormat="1" ht="17.25" customHeight="1">
      <c r="A456" s="123" t="s">
        <v>609</v>
      </c>
      <c r="B456" s="123" t="s">
        <v>168</v>
      </c>
      <c r="C456" s="123" t="s">
        <v>153</v>
      </c>
      <c r="D456" s="124" t="s">
        <v>617</v>
      </c>
      <c r="E456" s="135">
        <v>0</v>
      </c>
      <c r="F456" s="135">
        <v>0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35">
        <v>0</v>
      </c>
      <c r="V456" s="135">
        <v>0</v>
      </c>
      <c r="W456" s="135">
        <v>0</v>
      </c>
      <c r="X456" s="123" t="s">
        <v>609</v>
      </c>
      <c r="Y456" s="123" t="s">
        <v>168</v>
      </c>
      <c r="Z456" s="123" t="s">
        <v>153</v>
      </c>
      <c r="AA456" s="124" t="s">
        <v>617</v>
      </c>
      <c r="AB456" s="135">
        <v>0</v>
      </c>
      <c r="AC456" s="136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>
        <v>0</v>
      </c>
      <c r="BE456" s="135">
        <v>0</v>
      </c>
      <c r="BF456" s="135">
        <v>0</v>
      </c>
      <c r="BG456" s="135">
        <v>0</v>
      </c>
      <c r="BH456" s="135">
        <v>0</v>
      </c>
      <c r="BI456" s="135">
        <v>0</v>
      </c>
      <c r="BJ456" s="135">
        <v>0</v>
      </c>
      <c r="BK456" s="135">
        <v>0</v>
      </c>
      <c r="BL456" s="135">
        <v>0</v>
      </c>
      <c r="BM456" s="135">
        <v>0</v>
      </c>
      <c r="BN456" s="135">
        <v>0</v>
      </c>
      <c r="BO456" s="135">
        <v>0</v>
      </c>
      <c r="BP456" s="135">
        <v>0</v>
      </c>
      <c r="BQ456" s="135">
        <v>0</v>
      </c>
    </row>
    <row r="457" spans="1:69" s="114" customFormat="1" ht="17.25" customHeight="1">
      <c r="A457" s="123"/>
      <c r="B457" s="123" t="s">
        <v>163</v>
      </c>
      <c r="C457" s="123"/>
      <c r="D457" s="124" t="s">
        <v>618</v>
      </c>
      <c r="E457" s="135">
        <v>0</v>
      </c>
      <c r="F457" s="135">
        <v>0</v>
      </c>
      <c r="G457" s="135">
        <v>0</v>
      </c>
      <c r="H457" s="135">
        <v>0</v>
      </c>
      <c r="I457" s="135">
        <v>0</v>
      </c>
      <c r="J457" s="135">
        <v>0</v>
      </c>
      <c r="K457" s="135">
        <v>0</v>
      </c>
      <c r="L457" s="135">
        <v>0</v>
      </c>
      <c r="M457" s="135">
        <v>0</v>
      </c>
      <c r="N457" s="135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35">
        <v>0</v>
      </c>
      <c r="V457" s="135">
        <v>0</v>
      </c>
      <c r="W457" s="135">
        <v>0</v>
      </c>
      <c r="X457" s="123"/>
      <c r="Y457" s="123" t="s">
        <v>163</v>
      </c>
      <c r="Z457" s="123"/>
      <c r="AA457" s="124" t="s">
        <v>618</v>
      </c>
      <c r="AB457" s="135">
        <v>0</v>
      </c>
      <c r="AC457" s="136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>
        <v>0</v>
      </c>
      <c r="BE457" s="135">
        <v>0</v>
      </c>
      <c r="BF457" s="135">
        <v>0</v>
      </c>
      <c r="BG457" s="135">
        <v>0</v>
      </c>
      <c r="BH457" s="135">
        <v>0</v>
      </c>
      <c r="BI457" s="135">
        <v>0</v>
      </c>
      <c r="BJ457" s="135">
        <v>0</v>
      </c>
      <c r="BK457" s="135">
        <v>0</v>
      </c>
      <c r="BL457" s="135">
        <v>0</v>
      </c>
      <c r="BM457" s="135">
        <v>0</v>
      </c>
      <c r="BN457" s="135">
        <v>0</v>
      </c>
      <c r="BO457" s="135">
        <v>0</v>
      </c>
      <c r="BP457" s="135">
        <v>0</v>
      </c>
      <c r="BQ457" s="135">
        <v>0</v>
      </c>
    </row>
    <row r="458" spans="1:69" s="114" customFormat="1" ht="17.25" customHeight="1">
      <c r="A458" s="123" t="s">
        <v>609</v>
      </c>
      <c r="B458" s="123" t="s">
        <v>171</v>
      </c>
      <c r="C458" s="123" t="s">
        <v>144</v>
      </c>
      <c r="D458" s="124" t="s">
        <v>619</v>
      </c>
      <c r="E458" s="135">
        <v>0</v>
      </c>
      <c r="F458" s="135">
        <v>0</v>
      </c>
      <c r="G458" s="135">
        <v>0</v>
      </c>
      <c r="H458" s="135">
        <v>0</v>
      </c>
      <c r="I458" s="135">
        <v>0</v>
      </c>
      <c r="J458" s="135">
        <v>0</v>
      </c>
      <c r="K458" s="135">
        <v>0</v>
      </c>
      <c r="L458" s="135">
        <v>0</v>
      </c>
      <c r="M458" s="135">
        <v>0</v>
      </c>
      <c r="N458" s="135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35">
        <v>0</v>
      </c>
      <c r="V458" s="135">
        <v>0</v>
      </c>
      <c r="W458" s="135">
        <v>0</v>
      </c>
      <c r="X458" s="123" t="s">
        <v>609</v>
      </c>
      <c r="Y458" s="123" t="s">
        <v>171</v>
      </c>
      <c r="Z458" s="123" t="s">
        <v>144</v>
      </c>
      <c r="AA458" s="124" t="s">
        <v>619</v>
      </c>
      <c r="AB458" s="135">
        <v>0</v>
      </c>
      <c r="AC458" s="136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>
        <v>0</v>
      </c>
      <c r="BE458" s="135">
        <v>0</v>
      </c>
      <c r="BF458" s="135">
        <v>0</v>
      </c>
      <c r="BG458" s="135">
        <v>0</v>
      </c>
      <c r="BH458" s="135">
        <v>0</v>
      </c>
      <c r="BI458" s="135">
        <v>0</v>
      </c>
      <c r="BJ458" s="135">
        <v>0</v>
      </c>
      <c r="BK458" s="135">
        <v>0</v>
      </c>
      <c r="BL458" s="135">
        <v>0</v>
      </c>
      <c r="BM458" s="135">
        <v>0</v>
      </c>
      <c r="BN458" s="135">
        <v>0</v>
      </c>
      <c r="BO458" s="135">
        <v>0</v>
      </c>
      <c r="BP458" s="135">
        <v>0</v>
      </c>
      <c r="BQ458" s="135">
        <v>0</v>
      </c>
    </row>
    <row r="459" spans="1:69" s="114" customFormat="1" ht="17.25" customHeight="1">
      <c r="A459" s="123" t="s">
        <v>609</v>
      </c>
      <c r="B459" s="123" t="s">
        <v>171</v>
      </c>
      <c r="C459" s="123" t="s">
        <v>155</v>
      </c>
      <c r="D459" s="124" t="s">
        <v>620</v>
      </c>
      <c r="E459" s="135">
        <v>0</v>
      </c>
      <c r="F459" s="135">
        <v>0</v>
      </c>
      <c r="G459" s="135">
        <v>0</v>
      </c>
      <c r="H459" s="135">
        <v>0</v>
      </c>
      <c r="I459" s="135">
        <v>0</v>
      </c>
      <c r="J459" s="135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35">
        <v>0</v>
      </c>
      <c r="V459" s="135">
        <v>0</v>
      </c>
      <c r="W459" s="135">
        <v>0</v>
      </c>
      <c r="X459" s="123" t="s">
        <v>609</v>
      </c>
      <c r="Y459" s="123" t="s">
        <v>171</v>
      </c>
      <c r="Z459" s="123" t="s">
        <v>155</v>
      </c>
      <c r="AA459" s="124" t="s">
        <v>620</v>
      </c>
      <c r="AB459" s="135">
        <v>0</v>
      </c>
      <c r="AC459" s="136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>
        <v>0</v>
      </c>
      <c r="BE459" s="135">
        <v>0</v>
      </c>
      <c r="BF459" s="135">
        <v>0</v>
      </c>
      <c r="BG459" s="135">
        <v>0</v>
      </c>
      <c r="BH459" s="135">
        <v>0</v>
      </c>
      <c r="BI459" s="135">
        <v>0</v>
      </c>
      <c r="BJ459" s="135">
        <v>0</v>
      </c>
      <c r="BK459" s="135">
        <v>0</v>
      </c>
      <c r="BL459" s="135">
        <v>0</v>
      </c>
      <c r="BM459" s="135">
        <v>0</v>
      </c>
      <c r="BN459" s="135">
        <v>0</v>
      </c>
      <c r="BO459" s="135">
        <v>0</v>
      </c>
      <c r="BP459" s="135">
        <v>0</v>
      </c>
      <c r="BQ459" s="135">
        <v>0</v>
      </c>
    </row>
    <row r="460" spans="1:69" s="114" customFormat="1" ht="17.25" customHeight="1">
      <c r="A460" s="123" t="s">
        <v>609</v>
      </c>
      <c r="B460" s="123" t="s">
        <v>171</v>
      </c>
      <c r="C460" s="123" t="s">
        <v>153</v>
      </c>
      <c r="D460" s="124" t="s">
        <v>621</v>
      </c>
      <c r="E460" s="135">
        <v>0</v>
      </c>
      <c r="F460" s="135">
        <v>0</v>
      </c>
      <c r="G460" s="135">
        <v>0</v>
      </c>
      <c r="H460" s="135">
        <v>0</v>
      </c>
      <c r="I460" s="135">
        <v>0</v>
      </c>
      <c r="J460" s="135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35">
        <v>0</v>
      </c>
      <c r="V460" s="135">
        <v>0</v>
      </c>
      <c r="W460" s="135">
        <v>0</v>
      </c>
      <c r="X460" s="123" t="s">
        <v>609</v>
      </c>
      <c r="Y460" s="123" t="s">
        <v>171</v>
      </c>
      <c r="Z460" s="123" t="s">
        <v>153</v>
      </c>
      <c r="AA460" s="124" t="s">
        <v>621</v>
      </c>
      <c r="AB460" s="135">
        <v>0</v>
      </c>
      <c r="AC460" s="136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>
        <v>0</v>
      </c>
      <c r="BE460" s="135">
        <v>0</v>
      </c>
      <c r="BF460" s="135">
        <v>0</v>
      </c>
      <c r="BG460" s="135">
        <v>0</v>
      </c>
      <c r="BH460" s="135">
        <v>0</v>
      </c>
      <c r="BI460" s="135">
        <v>0</v>
      </c>
      <c r="BJ460" s="135">
        <v>0</v>
      </c>
      <c r="BK460" s="135">
        <v>0</v>
      </c>
      <c r="BL460" s="135">
        <v>0</v>
      </c>
      <c r="BM460" s="135">
        <v>0</v>
      </c>
      <c r="BN460" s="135">
        <v>0</v>
      </c>
      <c r="BO460" s="135">
        <v>0</v>
      </c>
      <c r="BP460" s="135">
        <v>0</v>
      </c>
      <c r="BQ460" s="135">
        <v>0</v>
      </c>
    </row>
    <row r="461" spans="1:69" s="114" customFormat="1" ht="17.25" customHeight="1">
      <c r="A461" s="123" t="s">
        <v>622</v>
      </c>
      <c r="B461" s="123"/>
      <c r="C461" s="123"/>
      <c r="D461" s="124" t="s">
        <v>623</v>
      </c>
      <c r="E461" s="135">
        <v>0</v>
      </c>
      <c r="F461" s="135">
        <v>0</v>
      </c>
      <c r="G461" s="135">
        <v>0</v>
      </c>
      <c r="H461" s="135">
        <v>0</v>
      </c>
      <c r="I461" s="135">
        <v>0</v>
      </c>
      <c r="J461" s="135">
        <v>0</v>
      </c>
      <c r="K461" s="135">
        <v>0</v>
      </c>
      <c r="L461" s="135">
        <v>0</v>
      </c>
      <c r="M461" s="135">
        <v>0</v>
      </c>
      <c r="N461" s="135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35">
        <v>0</v>
      </c>
      <c r="V461" s="135">
        <v>0</v>
      </c>
      <c r="W461" s="135">
        <v>0</v>
      </c>
      <c r="X461" s="123" t="s">
        <v>622</v>
      </c>
      <c r="Y461" s="123"/>
      <c r="Z461" s="123"/>
      <c r="AA461" s="124" t="s">
        <v>623</v>
      </c>
      <c r="AB461" s="135">
        <v>0</v>
      </c>
      <c r="AC461" s="136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>
        <v>0</v>
      </c>
      <c r="BE461" s="135">
        <v>0</v>
      </c>
      <c r="BF461" s="135">
        <v>0</v>
      </c>
      <c r="BG461" s="135">
        <v>0</v>
      </c>
      <c r="BH461" s="135">
        <v>0</v>
      </c>
      <c r="BI461" s="135">
        <v>0</v>
      </c>
      <c r="BJ461" s="135">
        <v>0</v>
      </c>
      <c r="BK461" s="135">
        <v>0</v>
      </c>
      <c r="BL461" s="135">
        <v>0</v>
      </c>
      <c r="BM461" s="135">
        <v>0</v>
      </c>
      <c r="BN461" s="135">
        <v>0</v>
      </c>
      <c r="BO461" s="135">
        <v>0</v>
      </c>
      <c r="BP461" s="135">
        <v>0</v>
      </c>
      <c r="BQ461" s="135">
        <v>0</v>
      </c>
    </row>
    <row r="462" spans="1:69" s="114" customFormat="1" ht="17.25" customHeight="1">
      <c r="A462" s="123"/>
      <c r="B462" s="123"/>
      <c r="C462" s="123"/>
      <c r="D462" s="124" t="s">
        <v>624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135">
        <v>0</v>
      </c>
      <c r="K462" s="135">
        <v>0</v>
      </c>
      <c r="L462" s="135">
        <v>0</v>
      </c>
      <c r="M462" s="135">
        <v>0</v>
      </c>
      <c r="N462" s="135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35">
        <v>0</v>
      </c>
      <c r="V462" s="135">
        <v>0</v>
      </c>
      <c r="W462" s="135">
        <v>0</v>
      </c>
      <c r="X462" s="123"/>
      <c r="Y462" s="123"/>
      <c r="Z462" s="123"/>
      <c r="AA462" s="124" t="s">
        <v>624</v>
      </c>
      <c r="AB462" s="135">
        <v>0</v>
      </c>
      <c r="AC462" s="136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>
        <v>0</v>
      </c>
      <c r="BE462" s="135">
        <v>0</v>
      </c>
      <c r="BF462" s="135">
        <v>0</v>
      </c>
      <c r="BG462" s="135">
        <v>0</v>
      </c>
      <c r="BH462" s="135">
        <v>0</v>
      </c>
      <c r="BI462" s="135">
        <v>0</v>
      </c>
      <c r="BJ462" s="135">
        <v>0</v>
      </c>
      <c r="BK462" s="135">
        <v>0</v>
      </c>
      <c r="BL462" s="135">
        <v>0</v>
      </c>
      <c r="BM462" s="135">
        <v>0</v>
      </c>
      <c r="BN462" s="135">
        <v>0</v>
      </c>
      <c r="BO462" s="135">
        <v>0</v>
      </c>
      <c r="BP462" s="135">
        <v>0</v>
      </c>
      <c r="BQ462" s="135">
        <v>0</v>
      </c>
    </row>
    <row r="463" spans="1:69" s="114" customFormat="1" ht="17.25" customHeight="1">
      <c r="A463" s="123" t="s">
        <v>625</v>
      </c>
      <c r="B463" s="123" t="s">
        <v>626</v>
      </c>
      <c r="C463" s="123"/>
      <c r="D463" s="124" t="s">
        <v>627</v>
      </c>
      <c r="E463" s="135">
        <v>0</v>
      </c>
      <c r="F463" s="135">
        <v>0</v>
      </c>
      <c r="G463" s="135">
        <v>0</v>
      </c>
      <c r="H463" s="135">
        <v>0</v>
      </c>
      <c r="I463" s="135">
        <v>0</v>
      </c>
      <c r="J463" s="135">
        <v>0</v>
      </c>
      <c r="K463" s="135">
        <v>0</v>
      </c>
      <c r="L463" s="135">
        <v>0</v>
      </c>
      <c r="M463" s="135">
        <v>0</v>
      </c>
      <c r="N463" s="135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35">
        <v>0</v>
      </c>
      <c r="V463" s="135">
        <v>0</v>
      </c>
      <c r="W463" s="135">
        <v>0</v>
      </c>
      <c r="X463" s="123" t="s">
        <v>625</v>
      </c>
      <c r="Y463" s="123" t="s">
        <v>626</v>
      </c>
      <c r="Z463" s="123"/>
      <c r="AA463" s="124" t="s">
        <v>627</v>
      </c>
      <c r="AB463" s="135">
        <v>0</v>
      </c>
      <c r="AC463" s="136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>
        <v>0</v>
      </c>
      <c r="BE463" s="135">
        <v>0</v>
      </c>
      <c r="BF463" s="135">
        <v>0</v>
      </c>
      <c r="BG463" s="135">
        <v>0</v>
      </c>
      <c r="BH463" s="135">
        <v>0</v>
      </c>
      <c r="BI463" s="135">
        <v>0</v>
      </c>
      <c r="BJ463" s="135">
        <v>0</v>
      </c>
      <c r="BK463" s="135">
        <v>0</v>
      </c>
      <c r="BL463" s="135">
        <v>0</v>
      </c>
      <c r="BM463" s="135">
        <v>0</v>
      </c>
      <c r="BN463" s="135">
        <v>0</v>
      </c>
      <c r="BO463" s="135">
        <v>0</v>
      </c>
      <c r="BP463" s="135">
        <v>0</v>
      </c>
      <c r="BQ463" s="135">
        <v>0</v>
      </c>
    </row>
    <row r="464" spans="1:69" s="114" customFormat="1" ht="17.25" customHeight="1">
      <c r="A464" s="123" t="s">
        <v>628</v>
      </c>
      <c r="B464" s="123"/>
      <c r="C464" s="123"/>
      <c r="D464" s="124" t="s">
        <v>629</v>
      </c>
      <c r="E464" s="135">
        <v>4727.09</v>
      </c>
      <c r="F464" s="135">
        <v>0</v>
      </c>
      <c r="G464" s="135">
        <v>0</v>
      </c>
      <c r="H464" s="135">
        <v>0</v>
      </c>
      <c r="I464" s="135">
        <v>0</v>
      </c>
      <c r="J464" s="135">
        <v>0</v>
      </c>
      <c r="K464" s="135">
        <v>0</v>
      </c>
      <c r="L464" s="135">
        <v>0</v>
      </c>
      <c r="M464" s="135">
        <v>0</v>
      </c>
      <c r="N464" s="135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35">
        <v>0</v>
      </c>
      <c r="V464" s="135">
        <v>0</v>
      </c>
      <c r="W464" s="135">
        <v>0</v>
      </c>
      <c r="X464" s="123" t="s">
        <v>628</v>
      </c>
      <c r="Y464" s="123"/>
      <c r="Z464" s="123"/>
      <c r="AA464" s="124" t="s">
        <v>629</v>
      </c>
      <c r="AB464" s="135">
        <v>4727.09</v>
      </c>
      <c r="AC464" s="136">
        <f>AC465</f>
        <v>0</v>
      </c>
      <c r="AD464" s="136">
        <f t="shared" ref="AD464:BC464" si="68">AD465</f>
        <v>0</v>
      </c>
      <c r="AE464" s="136">
        <f t="shared" si="68"/>
        <v>0</v>
      </c>
      <c r="AF464" s="136">
        <f t="shared" si="68"/>
        <v>0</v>
      </c>
      <c r="AG464" s="136">
        <f t="shared" si="68"/>
        <v>0</v>
      </c>
      <c r="AH464" s="136">
        <f t="shared" si="68"/>
        <v>0</v>
      </c>
      <c r="AI464" s="136">
        <f t="shared" si="68"/>
        <v>0</v>
      </c>
      <c r="AJ464" s="136">
        <f t="shared" si="68"/>
        <v>0</v>
      </c>
      <c r="AK464" s="136">
        <f t="shared" si="68"/>
        <v>0</v>
      </c>
      <c r="AL464" s="136">
        <f t="shared" si="68"/>
        <v>0</v>
      </c>
      <c r="AM464" s="136">
        <f t="shared" si="68"/>
        <v>0</v>
      </c>
      <c r="AN464" s="136">
        <f t="shared" si="68"/>
        <v>0</v>
      </c>
      <c r="AO464" s="136">
        <f t="shared" si="68"/>
        <v>0</v>
      </c>
      <c r="AP464" s="136">
        <f t="shared" si="68"/>
        <v>0</v>
      </c>
      <c r="AQ464" s="136">
        <f t="shared" si="68"/>
        <v>0</v>
      </c>
      <c r="AR464" s="136">
        <f t="shared" si="68"/>
        <v>0</v>
      </c>
      <c r="AS464" s="136">
        <f t="shared" si="68"/>
        <v>0</v>
      </c>
      <c r="AT464" s="136">
        <f t="shared" si="68"/>
        <v>0</v>
      </c>
      <c r="AU464" s="136">
        <f t="shared" si="68"/>
        <v>0</v>
      </c>
      <c r="AV464" s="136">
        <f t="shared" si="68"/>
        <v>0</v>
      </c>
      <c r="AW464" s="136">
        <f t="shared" si="68"/>
        <v>0</v>
      </c>
      <c r="AX464" s="136">
        <f t="shared" si="68"/>
        <v>0</v>
      </c>
      <c r="AY464" s="136">
        <f t="shared" si="68"/>
        <v>0</v>
      </c>
      <c r="AZ464" s="136">
        <f t="shared" si="68"/>
        <v>0</v>
      </c>
      <c r="BA464" s="136">
        <f t="shared" si="68"/>
        <v>0</v>
      </c>
      <c r="BB464" s="136">
        <f t="shared" si="68"/>
        <v>0</v>
      </c>
      <c r="BC464" s="136">
        <f t="shared" si="68"/>
        <v>4727.09</v>
      </c>
      <c r="BD464" s="135">
        <v>0</v>
      </c>
      <c r="BE464" s="135">
        <v>0</v>
      </c>
      <c r="BF464" s="135">
        <v>0</v>
      </c>
      <c r="BG464" s="135">
        <v>0</v>
      </c>
      <c r="BH464" s="135">
        <v>0</v>
      </c>
      <c r="BI464" s="135">
        <v>0</v>
      </c>
      <c r="BJ464" s="135">
        <v>0</v>
      </c>
      <c r="BK464" s="135">
        <v>0</v>
      </c>
      <c r="BL464" s="135">
        <v>0</v>
      </c>
      <c r="BM464" s="135">
        <v>0</v>
      </c>
      <c r="BN464" s="135">
        <v>0</v>
      </c>
      <c r="BO464" s="135">
        <v>0</v>
      </c>
      <c r="BP464" s="135">
        <v>0</v>
      </c>
      <c r="BQ464" s="135">
        <v>0</v>
      </c>
    </row>
    <row r="465" spans="1:69" s="114" customFormat="1" ht="17.25" customHeight="1">
      <c r="A465" s="123"/>
      <c r="B465" s="123" t="s">
        <v>153</v>
      </c>
      <c r="C465" s="123"/>
      <c r="D465" s="124" t="s">
        <v>630</v>
      </c>
      <c r="E465" s="135">
        <v>4727.09</v>
      </c>
      <c r="F465" s="135">
        <v>0</v>
      </c>
      <c r="G465" s="135">
        <v>0</v>
      </c>
      <c r="H465" s="135">
        <v>0</v>
      </c>
      <c r="I465" s="135">
        <v>0</v>
      </c>
      <c r="J465" s="135">
        <v>0</v>
      </c>
      <c r="K465" s="135">
        <v>0</v>
      </c>
      <c r="L465" s="135">
        <v>0</v>
      </c>
      <c r="M465" s="135">
        <v>0</v>
      </c>
      <c r="N465" s="135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35">
        <v>0</v>
      </c>
      <c r="V465" s="135">
        <v>0</v>
      </c>
      <c r="W465" s="135">
        <v>0</v>
      </c>
      <c r="X465" s="123"/>
      <c r="Y465" s="123" t="s">
        <v>153</v>
      </c>
      <c r="Z465" s="123"/>
      <c r="AA465" s="124" t="s">
        <v>630</v>
      </c>
      <c r="AB465" s="135">
        <v>4727.09</v>
      </c>
      <c r="AC465" s="136">
        <f>SUM(AC466)</f>
        <v>0</v>
      </c>
      <c r="AD465" s="136">
        <f t="shared" ref="AD465:BC465" si="69">SUM(AD466)</f>
        <v>0</v>
      </c>
      <c r="AE465" s="136">
        <f t="shared" si="69"/>
        <v>0</v>
      </c>
      <c r="AF465" s="136">
        <f t="shared" si="69"/>
        <v>0</v>
      </c>
      <c r="AG465" s="136">
        <f t="shared" si="69"/>
        <v>0</v>
      </c>
      <c r="AH465" s="136">
        <f t="shared" si="69"/>
        <v>0</v>
      </c>
      <c r="AI465" s="136">
        <f t="shared" si="69"/>
        <v>0</v>
      </c>
      <c r="AJ465" s="136">
        <f t="shared" si="69"/>
        <v>0</v>
      </c>
      <c r="AK465" s="136">
        <f t="shared" si="69"/>
        <v>0</v>
      </c>
      <c r="AL465" s="136">
        <f t="shared" si="69"/>
        <v>0</v>
      </c>
      <c r="AM465" s="136">
        <f t="shared" si="69"/>
        <v>0</v>
      </c>
      <c r="AN465" s="136">
        <f t="shared" si="69"/>
        <v>0</v>
      </c>
      <c r="AO465" s="136">
        <f t="shared" si="69"/>
        <v>0</v>
      </c>
      <c r="AP465" s="136">
        <f t="shared" si="69"/>
        <v>0</v>
      </c>
      <c r="AQ465" s="136">
        <f t="shared" si="69"/>
        <v>0</v>
      </c>
      <c r="AR465" s="136">
        <f t="shared" si="69"/>
        <v>0</v>
      </c>
      <c r="AS465" s="136">
        <f t="shared" si="69"/>
        <v>0</v>
      </c>
      <c r="AT465" s="136">
        <f t="shared" si="69"/>
        <v>0</v>
      </c>
      <c r="AU465" s="136">
        <f t="shared" si="69"/>
        <v>0</v>
      </c>
      <c r="AV465" s="136">
        <f t="shared" si="69"/>
        <v>0</v>
      </c>
      <c r="AW465" s="136">
        <f t="shared" si="69"/>
        <v>0</v>
      </c>
      <c r="AX465" s="136">
        <f t="shared" si="69"/>
        <v>0</v>
      </c>
      <c r="AY465" s="136">
        <f t="shared" si="69"/>
        <v>0</v>
      </c>
      <c r="AZ465" s="136">
        <f t="shared" si="69"/>
        <v>0</v>
      </c>
      <c r="BA465" s="136">
        <f t="shared" si="69"/>
        <v>0</v>
      </c>
      <c r="BB465" s="136">
        <f t="shared" si="69"/>
        <v>0</v>
      </c>
      <c r="BC465" s="136">
        <f t="shared" si="69"/>
        <v>4727.09</v>
      </c>
      <c r="BD465" s="135">
        <v>0</v>
      </c>
      <c r="BE465" s="135">
        <v>0</v>
      </c>
      <c r="BF465" s="135">
        <v>0</v>
      </c>
      <c r="BG465" s="135">
        <v>0</v>
      </c>
      <c r="BH465" s="135">
        <v>0</v>
      </c>
      <c r="BI465" s="135">
        <v>0</v>
      </c>
      <c r="BJ465" s="135">
        <v>0</v>
      </c>
      <c r="BK465" s="135">
        <v>0</v>
      </c>
      <c r="BL465" s="135">
        <v>0</v>
      </c>
      <c r="BM465" s="135">
        <v>0</v>
      </c>
      <c r="BN465" s="135">
        <v>0</v>
      </c>
      <c r="BO465" s="135">
        <v>0</v>
      </c>
      <c r="BP465" s="135">
        <v>0</v>
      </c>
      <c r="BQ465" s="135">
        <v>0</v>
      </c>
    </row>
    <row r="466" spans="1:69" s="114" customFormat="1" ht="17.25" customHeight="1">
      <c r="A466" s="123" t="s">
        <v>631</v>
      </c>
      <c r="B466" s="123" t="s">
        <v>259</v>
      </c>
      <c r="C466" s="123" t="s">
        <v>137</v>
      </c>
      <c r="D466" s="124" t="s">
        <v>632</v>
      </c>
      <c r="E466" s="135">
        <v>4727.09</v>
      </c>
      <c r="F466" s="135">
        <v>0</v>
      </c>
      <c r="G466" s="135">
        <v>0</v>
      </c>
      <c r="H466" s="135">
        <v>0</v>
      </c>
      <c r="I466" s="135">
        <v>0</v>
      </c>
      <c r="J466" s="135">
        <v>0</v>
      </c>
      <c r="K466" s="135">
        <v>0</v>
      </c>
      <c r="L466" s="135">
        <v>0</v>
      </c>
      <c r="M466" s="135">
        <v>0</v>
      </c>
      <c r="N466" s="135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35">
        <v>0</v>
      </c>
      <c r="V466" s="135">
        <v>0</v>
      </c>
      <c r="W466" s="135">
        <v>0</v>
      </c>
      <c r="X466" s="123" t="s">
        <v>631</v>
      </c>
      <c r="Y466" s="123" t="s">
        <v>259</v>
      </c>
      <c r="Z466" s="123" t="s">
        <v>137</v>
      </c>
      <c r="AA466" s="124" t="s">
        <v>632</v>
      </c>
      <c r="AB466" s="135">
        <v>4727.09</v>
      </c>
      <c r="AC466" s="131">
        <v>0</v>
      </c>
      <c r="AD466" s="132">
        <v>0</v>
      </c>
      <c r="AE466" s="133">
        <v>0</v>
      </c>
      <c r="AF466" s="133">
        <v>0</v>
      </c>
      <c r="AG466" s="132">
        <v>0</v>
      </c>
      <c r="AH466" s="132">
        <v>0</v>
      </c>
      <c r="AI466" s="132">
        <v>0</v>
      </c>
      <c r="AJ466" s="132">
        <v>0</v>
      </c>
      <c r="AK466" s="132">
        <v>0</v>
      </c>
      <c r="AL466" s="132">
        <v>0</v>
      </c>
      <c r="AM466" s="133">
        <v>0</v>
      </c>
      <c r="AN466" s="132">
        <v>0</v>
      </c>
      <c r="AO466" s="132">
        <v>0</v>
      </c>
      <c r="AP466" s="132">
        <v>0</v>
      </c>
      <c r="AQ466" s="132">
        <v>0</v>
      </c>
      <c r="AR466" s="132">
        <v>0</v>
      </c>
      <c r="AS466" s="133">
        <v>0</v>
      </c>
      <c r="AT466" s="133">
        <v>0</v>
      </c>
      <c r="AU466" s="133">
        <v>0</v>
      </c>
      <c r="AV466" s="132">
        <v>0</v>
      </c>
      <c r="AW466" s="133">
        <v>0</v>
      </c>
      <c r="AX466" s="132">
        <v>0</v>
      </c>
      <c r="AY466" s="132">
        <v>0</v>
      </c>
      <c r="AZ466" s="132">
        <v>0</v>
      </c>
      <c r="BA466" s="132">
        <v>0</v>
      </c>
      <c r="BB466" s="132">
        <v>0</v>
      </c>
      <c r="BC466" s="132">
        <v>4727.09</v>
      </c>
      <c r="BD466" s="135">
        <v>0</v>
      </c>
      <c r="BE466" s="135">
        <v>0</v>
      </c>
      <c r="BF466" s="135">
        <v>0</v>
      </c>
      <c r="BG466" s="135">
        <v>0</v>
      </c>
      <c r="BH466" s="135">
        <v>0</v>
      </c>
      <c r="BI466" s="135">
        <v>0</v>
      </c>
      <c r="BJ466" s="135">
        <v>0</v>
      </c>
      <c r="BK466" s="135">
        <v>0</v>
      </c>
      <c r="BL466" s="135">
        <v>0</v>
      </c>
      <c r="BM466" s="135">
        <v>0</v>
      </c>
      <c r="BN466" s="135">
        <v>0</v>
      </c>
      <c r="BO466" s="135">
        <v>0</v>
      </c>
      <c r="BP466" s="135">
        <v>0</v>
      </c>
      <c r="BQ466" s="135">
        <v>0</v>
      </c>
    </row>
    <row r="467" spans="1:69" s="114" customFormat="1" ht="17.25" customHeight="1">
      <c r="A467" s="123" t="s">
        <v>633</v>
      </c>
      <c r="B467" s="123"/>
      <c r="C467" s="123"/>
      <c r="D467" s="124" t="s">
        <v>634</v>
      </c>
      <c r="E467" s="135">
        <v>0</v>
      </c>
      <c r="F467" s="135">
        <v>0</v>
      </c>
      <c r="G467" s="135">
        <v>0</v>
      </c>
      <c r="H467" s="135">
        <v>0</v>
      </c>
      <c r="I467" s="135">
        <v>0</v>
      </c>
      <c r="J467" s="135">
        <v>0</v>
      </c>
      <c r="K467" s="135">
        <v>0</v>
      </c>
      <c r="L467" s="135">
        <v>0</v>
      </c>
      <c r="M467" s="135">
        <v>0</v>
      </c>
      <c r="N467" s="135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35">
        <v>0</v>
      </c>
      <c r="V467" s="135">
        <v>0</v>
      </c>
      <c r="W467" s="135">
        <v>0</v>
      </c>
      <c r="X467" s="123" t="s">
        <v>633</v>
      </c>
      <c r="Y467" s="123"/>
      <c r="Z467" s="123"/>
      <c r="AA467" s="124" t="s">
        <v>634</v>
      </c>
      <c r="AB467" s="135">
        <v>0</v>
      </c>
      <c r="AC467" s="136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>
        <v>0</v>
      </c>
      <c r="BE467" s="135">
        <v>0</v>
      </c>
      <c r="BF467" s="135">
        <v>0</v>
      </c>
      <c r="BG467" s="135">
        <v>0</v>
      </c>
      <c r="BH467" s="135">
        <v>0</v>
      </c>
      <c r="BI467" s="135">
        <v>0</v>
      </c>
      <c r="BJ467" s="135">
        <v>0</v>
      </c>
      <c r="BK467" s="135">
        <v>0</v>
      </c>
      <c r="BL467" s="135">
        <v>0</v>
      </c>
      <c r="BM467" s="135">
        <v>0</v>
      </c>
      <c r="BN467" s="135">
        <v>0</v>
      </c>
      <c r="BO467" s="135">
        <v>0</v>
      </c>
      <c r="BP467" s="135">
        <v>0</v>
      </c>
      <c r="BQ467" s="135">
        <v>0</v>
      </c>
    </row>
    <row r="468" spans="1:69" s="114" customFormat="1" ht="17.25" customHeight="1">
      <c r="A468" s="123"/>
      <c r="B468" s="123" t="s">
        <v>148</v>
      </c>
      <c r="C468" s="123"/>
      <c r="D468" s="124" t="s">
        <v>635</v>
      </c>
      <c r="E468" s="135">
        <v>0</v>
      </c>
      <c r="F468" s="135">
        <v>0</v>
      </c>
      <c r="G468" s="135">
        <v>0</v>
      </c>
      <c r="H468" s="135">
        <v>0</v>
      </c>
      <c r="I468" s="135">
        <v>0</v>
      </c>
      <c r="J468" s="135">
        <v>0</v>
      </c>
      <c r="K468" s="135">
        <v>0</v>
      </c>
      <c r="L468" s="135">
        <v>0</v>
      </c>
      <c r="M468" s="135">
        <v>0</v>
      </c>
      <c r="N468" s="135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35">
        <v>0</v>
      </c>
      <c r="V468" s="135">
        <v>0</v>
      </c>
      <c r="W468" s="135">
        <v>0</v>
      </c>
      <c r="X468" s="123"/>
      <c r="Y468" s="123" t="s">
        <v>148</v>
      </c>
      <c r="Z468" s="123"/>
      <c r="AA468" s="124" t="s">
        <v>635</v>
      </c>
      <c r="AB468" s="135">
        <v>0</v>
      </c>
      <c r="AC468" s="136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>
        <v>0</v>
      </c>
      <c r="BE468" s="135">
        <v>0</v>
      </c>
      <c r="BF468" s="135">
        <v>0</v>
      </c>
      <c r="BG468" s="135">
        <v>0</v>
      </c>
      <c r="BH468" s="135">
        <v>0</v>
      </c>
      <c r="BI468" s="135">
        <v>0</v>
      </c>
      <c r="BJ468" s="135">
        <v>0</v>
      </c>
      <c r="BK468" s="135">
        <v>0</v>
      </c>
      <c r="BL468" s="135">
        <v>0</v>
      </c>
      <c r="BM468" s="135">
        <v>0</v>
      </c>
      <c r="BN468" s="135">
        <v>0</v>
      </c>
      <c r="BO468" s="135">
        <v>0</v>
      </c>
      <c r="BP468" s="135">
        <v>0</v>
      </c>
      <c r="BQ468" s="135">
        <v>0</v>
      </c>
    </row>
    <row r="469" spans="1:69" s="114" customFormat="1" ht="17.25" customHeight="1">
      <c r="A469" s="123" t="s">
        <v>636</v>
      </c>
      <c r="B469" s="123" t="s">
        <v>150</v>
      </c>
      <c r="C469" s="123" t="s">
        <v>155</v>
      </c>
      <c r="D469" s="124" t="s">
        <v>637</v>
      </c>
      <c r="E469" s="135">
        <v>0</v>
      </c>
      <c r="F469" s="135">
        <v>0</v>
      </c>
      <c r="G469" s="135">
        <v>0</v>
      </c>
      <c r="H469" s="135">
        <v>0</v>
      </c>
      <c r="I469" s="135">
        <v>0</v>
      </c>
      <c r="J469" s="135">
        <v>0</v>
      </c>
      <c r="K469" s="135">
        <v>0</v>
      </c>
      <c r="L469" s="135">
        <v>0</v>
      </c>
      <c r="M469" s="135">
        <v>0</v>
      </c>
      <c r="N469" s="135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35">
        <v>0</v>
      </c>
      <c r="V469" s="135">
        <v>0</v>
      </c>
      <c r="W469" s="135">
        <v>0</v>
      </c>
      <c r="X469" s="123" t="s">
        <v>636</v>
      </c>
      <c r="Y469" s="123" t="s">
        <v>150</v>
      </c>
      <c r="Z469" s="123" t="s">
        <v>155</v>
      </c>
      <c r="AA469" s="124" t="s">
        <v>637</v>
      </c>
      <c r="AB469" s="135">
        <v>0</v>
      </c>
      <c r="AC469" s="136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>
        <v>0</v>
      </c>
      <c r="BE469" s="135">
        <v>0</v>
      </c>
      <c r="BF469" s="135">
        <v>0</v>
      </c>
      <c r="BG469" s="135">
        <v>0</v>
      </c>
      <c r="BH469" s="135">
        <v>0</v>
      </c>
      <c r="BI469" s="135">
        <v>0</v>
      </c>
      <c r="BJ469" s="135">
        <v>0</v>
      </c>
      <c r="BK469" s="135">
        <v>0</v>
      </c>
      <c r="BL469" s="135">
        <v>0</v>
      </c>
      <c r="BM469" s="135">
        <v>0</v>
      </c>
      <c r="BN469" s="135">
        <v>0</v>
      </c>
      <c r="BO469" s="135">
        <v>0</v>
      </c>
      <c r="BP469" s="135">
        <v>0</v>
      </c>
      <c r="BQ469" s="135">
        <v>0</v>
      </c>
    </row>
  </sheetData>
  <mergeCells count="65">
    <mergeCell ref="BP5:BP6"/>
    <mergeCell ref="BQ5:BQ6"/>
    <mergeCell ref="A3:D5"/>
    <mergeCell ref="X3:AA5"/>
    <mergeCell ref="BK5:BK6"/>
    <mergeCell ref="BL5:BL6"/>
    <mergeCell ref="BM5:BM6"/>
    <mergeCell ref="BN5:BN6"/>
    <mergeCell ref="BO5:BO6"/>
    <mergeCell ref="BC5:BC6"/>
    <mergeCell ref="BD5:BD6"/>
    <mergeCell ref="BH5:BH6"/>
    <mergeCell ref="BI5:BI6"/>
    <mergeCell ref="BJ5:BJ6"/>
    <mergeCell ref="AX5:AX6"/>
    <mergeCell ref="AY5:AY6"/>
    <mergeCell ref="AZ5:AZ6"/>
    <mergeCell ref="BA5:BA6"/>
    <mergeCell ref="BB5:BB6"/>
    <mergeCell ref="AS5:AS6"/>
    <mergeCell ref="AT5:AT6"/>
    <mergeCell ref="AU5:AU6"/>
    <mergeCell ref="AV5:AV6"/>
    <mergeCell ref="AW5:AW6"/>
    <mergeCell ref="AN5:AN6"/>
    <mergeCell ref="AO5:AO6"/>
    <mergeCell ref="AP5:AP6"/>
    <mergeCell ref="AQ5:AQ6"/>
    <mergeCell ref="AR5:AR6"/>
    <mergeCell ref="AI5:AI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E4:E6"/>
    <mergeCell ref="F5:F6"/>
    <mergeCell ref="G5:G6"/>
    <mergeCell ref="M5:M6"/>
    <mergeCell ref="N5:N6"/>
    <mergeCell ref="F4:W4"/>
    <mergeCell ref="AB4:BC4"/>
    <mergeCell ref="BD4:BQ4"/>
    <mergeCell ref="H5:L5"/>
    <mergeCell ref="BE5:BG5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1:W1"/>
    <mergeCell ref="U2:W2"/>
    <mergeCell ref="BP2:BQ2"/>
    <mergeCell ref="E3:W3"/>
    <mergeCell ref="AB3:BQ3"/>
  </mergeCells>
  <phoneticPr fontId="41" type="noConversion"/>
  <printOptions horizontalCentered="1"/>
  <pageMargins left="0.118110236220472" right="0.118110236220472" top="0.74803149606299202" bottom="0.35433070866141703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68"/>
  <sheetViews>
    <sheetView showZeros="0" workbookViewId="0">
      <selection activeCell="B11" sqref="B11:B12"/>
    </sheetView>
  </sheetViews>
  <sheetFormatPr defaultColWidth="9" defaultRowHeight="14.25"/>
  <cols>
    <col min="1" max="1" width="37.125" style="97" customWidth="1"/>
    <col min="2" max="2" width="10" style="98" customWidth="1"/>
    <col min="3" max="3" width="14.875" style="98" customWidth="1"/>
    <col min="4" max="16384" width="9" style="97"/>
  </cols>
  <sheetData>
    <row r="1" spans="1:3" s="96" customFormat="1" ht="27.75" customHeight="1">
      <c r="A1" s="195" t="s">
        <v>644</v>
      </c>
      <c r="B1" s="195"/>
      <c r="C1" s="195"/>
    </row>
    <row r="2" spans="1:3" s="96" customFormat="1" ht="16.5" customHeight="1">
      <c r="A2" s="96" t="s">
        <v>645</v>
      </c>
      <c r="B2" s="99"/>
      <c r="C2" s="99"/>
    </row>
    <row r="3" spans="1:3" s="96" customFormat="1" ht="16.5" customHeight="1">
      <c r="A3" s="100" t="s">
        <v>646</v>
      </c>
      <c r="B3" s="101" t="s">
        <v>72</v>
      </c>
      <c r="C3" s="102" t="s">
        <v>647</v>
      </c>
    </row>
    <row r="4" spans="1:3" s="96" customFormat="1" ht="16.5" customHeight="1">
      <c r="A4" s="103" t="s">
        <v>648</v>
      </c>
      <c r="B4" s="104">
        <v>335300</v>
      </c>
      <c r="C4" s="104"/>
    </row>
    <row r="5" spans="1:3" s="96" customFormat="1" ht="16.5" customHeight="1">
      <c r="A5" s="103" t="s">
        <v>649</v>
      </c>
      <c r="B5" s="104">
        <v>5600</v>
      </c>
      <c r="C5" s="104"/>
    </row>
    <row r="6" spans="1:3" s="96" customFormat="1" ht="16.5" customHeight="1">
      <c r="A6" s="50" t="s">
        <v>650</v>
      </c>
      <c r="B6" s="105">
        <v>3222</v>
      </c>
      <c r="C6" s="104"/>
    </row>
    <row r="7" spans="1:3" s="96" customFormat="1" ht="16.5" customHeight="1">
      <c r="A7" s="50" t="s">
        <v>651</v>
      </c>
      <c r="B7" s="106">
        <v>5</v>
      </c>
      <c r="C7" s="104"/>
    </row>
    <row r="8" spans="1:3" s="96" customFormat="1" ht="16.5" customHeight="1">
      <c r="A8" s="50" t="s">
        <v>652</v>
      </c>
      <c r="B8" s="106">
        <v>420</v>
      </c>
      <c r="C8" s="104"/>
    </row>
    <row r="9" spans="1:3" s="96" customFormat="1" ht="16.5" customHeight="1">
      <c r="A9" s="50" t="s">
        <v>653</v>
      </c>
      <c r="B9" s="106">
        <v>807</v>
      </c>
      <c r="C9" s="104"/>
    </row>
    <row r="10" spans="1:3" s="96" customFormat="1" ht="16.5" customHeight="1">
      <c r="A10" s="50" t="s">
        <v>654</v>
      </c>
      <c r="B10" s="106">
        <v>1146</v>
      </c>
      <c r="C10" s="104"/>
    </row>
    <row r="11" spans="1:3" s="96" customFormat="1" ht="16.5" customHeight="1">
      <c r="A11" s="103" t="s">
        <v>655</v>
      </c>
      <c r="B11" s="107">
        <v>263503</v>
      </c>
      <c r="C11" s="104"/>
    </row>
    <row r="12" spans="1:3" s="96" customFormat="1" ht="16.5" customHeight="1">
      <c r="A12" s="108" t="s">
        <v>656</v>
      </c>
      <c r="B12" s="104">
        <v>1618</v>
      </c>
      <c r="C12" s="104"/>
    </row>
    <row r="13" spans="1:3" s="96" customFormat="1" ht="16.5" customHeight="1">
      <c r="A13" s="108" t="s">
        <v>657</v>
      </c>
      <c r="B13" s="104">
        <v>74705</v>
      </c>
      <c r="C13" s="104"/>
    </row>
    <row r="14" spans="1:3" s="96" customFormat="1" ht="16.5" customHeight="1">
      <c r="A14" s="108" t="s">
        <v>658</v>
      </c>
      <c r="B14" s="104">
        <v>27777</v>
      </c>
      <c r="C14" s="104"/>
    </row>
    <row r="15" spans="1:3" s="96" customFormat="1" ht="16.5" customHeight="1">
      <c r="A15" s="108" t="s">
        <v>659</v>
      </c>
      <c r="B15" s="104">
        <v>2259</v>
      </c>
      <c r="C15" s="104"/>
    </row>
    <row r="16" spans="1:3" s="96" customFormat="1" ht="16.5" customHeight="1">
      <c r="A16" s="108" t="s">
        <v>660</v>
      </c>
      <c r="B16" s="104">
        <v>0</v>
      </c>
      <c r="C16" s="104"/>
    </row>
    <row r="17" spans="1:3" s="96" customFormat="1" ht="16.5" customHeight="1">
      <c r="A17" s="108" t="s">
        <v>661</v>
      </c>
      <c r="B17" s="104">
        <v>215</v>
      </c>
      <c r="C17" s="104"/>
    </row>
    <row r="18" spans="1:3" s="96" customFormat="1" ht="16.5" customHeight="1">
      <c r="A18" s="108" t="s">
        <v>662</v>
      </c>
      <c r="B18" s="104">
        <v>1990</v>
      </c>
      <c r="C18" s="104"/>
    </row>
    <row r="19" spans="1:3" s="96" customFormat="1" ht="16.5" customHeight="1">
      <c r="A19" s="108" t="s">
        <v>663</v>
      </c>
      <c r="B19" s="104">
        <v>4693</v>
      </c>
      <c r="C19" s="104"/>
    </row>
    <row r="20" spans="1:3" s="96" customFormat="1" ht="16.5" customHeight="1">
      <c r="A20" s="109" t="s">
        <v>664</v>
      </c>
      <c r="B20" s="104">
        <v>180</v>
      </c>
      <c r="C20" s="104"/>
    </row>
    <row r="21" spans="1:3" s="96" customFormat="1" ht="16.5" customHeight="1">
      <c r="A21" s="109" t="s">
        <v>665</v>
      </c>
      <c r="B21" s="104">
        <v>0</v>
      </c>
      <c r="C21" s="104"/>
    </row>
    <row r="22" spans="1:3" s="96" customFormat="1" ht="16.5" customHeight="1">
      <c r="A22" s="108" t="s">
        <v>666</v>
      </c>
      <c r="B22" s="104">
        <v>0</v>
      </c>
      <c r="C22" s="104"/>
    </row>
    <row r="23" spans="1:3" s="96" customFormat="1" ht="16.5" customHeight="1">
      <c r="A23" s="109" t="s">
        <v>667</v>
      </c>
      <c r="B23" s="104">
        <v>14425</v>
      </c>
      <c r="C23" s="104"/>
    </row>
    <row r="24" spans="1:3" s="96" customFormat="1" ht="16.5" customHeight="1">
      <c r="A24" s="109" t="s">
        <v>668</v>
      </c>
      <c r="B24" s="104">
        <v>14528</v>
      </c>
      <c r="C24" s="104"/>
    </row>
    <row r="25" spans="1:3" s="96" customFormat="1" ht="16.5" customHeight="1">
      <c r="A25" s="110" t="s">
        <v>669</v>
      </c>
      <c r="B25" s="104">
        <v>0</v>
      </c>
      <c r="C25" s="104"/>
    </row>
    <row r="26" spans="1:3" s="96" customFormat="1" ht="16.5" customHeight="1">
      <c r="A26" s="110" t="s">
        <v>670</v>
      </c>
      <c r="B26" s="104">
        <v>0</v>
      </c>
      <c r="C26" s="104"/>
    </row>
    <row r="27" spans="1:3" s="96" customFormat="1" ht="16.5" customHeight="1">
      <c r="A27" s="110" t="s">
        <v>671</v>
      </c>
      <c r="B27" s="104">
        <v>0</v>
      </c>
      <c r="C27" s="104"/>
    </row>
    <row r="28" spans="1:3" s="96" customFormat="1" ht="16.5" customHeight="1">
      <c r="A28" s="110" t="s">
        <v>672</v>
      </c>
      <c r="B28" s="104">
        <v>1958</v>
      </c>
      <c r="C28" s="104"/>
    </row>
    <row r="29" spans="1:3" s="96" customFormat="1" ht="16.5" customHeight="1">
      <c r="A29" s="110" t="s">
        <v>673</v>
      </c>
      <c r="B29" s="104">
        <v>24412</v>
      </c>
      <c r="C29" s="104"/>
    </row>
    <row r="30" spans="1:3" s="96" customFormat="1" ht="16.5" customHeight="1">
      <c r="A30" s="110" t="s">
        <v>674</v>
      </c>
      <c r="B30" s="104">
        <v>50</v>
      </c>
      <c r="C30" s="104"/>
    </row>
    <row r="31" spans="1:3" s="96" customFormat="1" ht="16.5" customHeight="1">
      <c r="A31" s="110" t="s">
        <v>675</v>
      </c>
      <c r="B31" s="104">
        <v>129</v>
      </c>
      <c r="C31" s="104"/>
    </row>
    <row r="32" spans="1:3" s="96" customFormat="1" ht="16.5" customHeight="1">
      <c r="A32" s="110" t="s">
        <v>676</v>
      </c>
      <c r="B32" s="104">
        <v>21457</v>
      </c>
      <c r="C32" s="104"/>
    </row>
    <row r="33" spans="1:3" s="96" customFormat="1" ht="16.5" customHeight="1">
      <c r="A33" s="110" t="s">
        <v>677</v>
      </c>
      <c r="B33" s="104">
        <v>40081</v>
      </c>
      <c r="C33" s="104"/>
    </row>
    <row r="34" spans="1:3" s="96" customFormat="1" ht="16.5" customHeight="1">
      <c r="A34" s="110" t="s">
        <v>678</v>
      </c>
      <c r="B34" s="104">
        <v>236</v>
      </c>
      <c r="C34" s="104"/>
    </row>
    <row r="35" spans="1:3" s="96" customFormat="1" ht="16.5" customHeight="1">
      <c r="A35" s="110" t="s">
        <v>679</v>
      </c>
      <c r="B35" s="104">
        <v>0</v>
      </c>
      <c r="C35" s="104"/>
    </row>
    <row r="36" spans="1:3" s="96" customFormat="1" ht="16.5" customHeight="1">
      <c r="A36" s="110" t="s">
        <v>680</v>
      </c>
      <c r="B36" s="104">
        <v>13224</v>
      </c>
      <c r="C36" s="104"/>
    </row>
    <row r="37" spans="1:3" s="96" customFormat="1" ht="16.5" customHeight="1">
      <c r="A37" s="110" t="s">
        <v>681</v>
      </c>
      <c r="B37" s="104">
        <v>2650</v>
      </c>
      <c r="C37" s="104"/>
    </row>
    <row r="38" spans="1:3" s="96" customFormat="1" ht="16.5" customHeight="1">
      <c r="A38" s="110" t="s">
        <v>682</v>
      </c>
      <c r="B38" s="104">
        <v>0</v>
      </c>
      <c r="C38" s="104"/>
    </row>
    <row r="39" spans="1:3" s="96" customFormat="1" ht="16.5" customHeight="1">
      <c r="A39" s="110" t="s">
        <v>683</v>
      </c>
      <c r="B39" s="104">
        <v>0</v>
      </c>
      <c r="C39" s="104"/>
    </row>
    <row r="40" spans="1:3" s="96" customFormat="1" ht="16.5" customHeight="1">
      <c r="A40" s="110" t="s">
        <v>684</v>
      </c>
      <c r="B40" s="104">
        <v>0</v>
      </c>
      <c r="C40" s="104"/>
    </row>
    <row r="41" spans="1:3" s="96" customFormat="1" ht="16.5" customHeight="1">
      <c r="A41" s="110" t="s">
        <v>685</v>
      </c>
      <c r="B41" s="104">
        <v>0</v>
      </c>
      <c r="C41" s="104"/>
    </row>
    <row r="42" spans="1:3" s="96" customFormat="1" ht="16.5" customHeight="1">
      <c r="A42" s="110" t="s">
        <v>686</v>
      </c>
      <c r="B42" s="104">
        <v>3398</v>
      </c>
      <c r="C42" s="104"/>
    </row>
    <row r="43" spans="1:3" s="96" customFormat="1" ht="16.5" customHeight="1">
      <c r="A43" s="110" t="s">
        <v>687</v>
      </c>
      <c r="B43" s="104">
        <v>0</v>
      </c>
      <c r="C43" s="104"/>
    </row>
    <row r="44" spans="1:3" s="96" customFormat="1" ht="16.5" customHeight="1">
      <c r="A44" s="110" t="s">
        <v>688</v>
      </c>
      <c r="B44" s="104">
        <v>0</v>
      </c>
      <c r="C44" s="104"/>
    </row>
    <row r="45" spans="1:3" s="96" customFormat="1" ht="16.5" customHeight="1">
      <c r="A45" s="110" t="s">
        <v>689</v>
      </c>
      <c r="B45" s="104">
        <v>1000</v>
      </c>
      <c r="C45" s="104"/>
    </row>
    <row r="46" spans="1:3" s="96" customFormat="1" ht="16.5" customHeight="1">
      <c r="A46" s="109" t="s">
        <v>690</v>
      </c>
      <c r="B46" s="104">
        <v>12518</v>
      </c>
      <c r="C46" s="104"/>
    </row>
    <row r="47" spans="1:3" s="96" customFormat="1" ht="16.5" customHeight="1">
      <c r="A47" s="103" t="s">
        <v>691</v>
      </c>
      <c r="B47" s="104">
        <v>66197</v>
      </c>
      <c r="C47" s="104"/>
    </row>
    <row r="48" spans="1:3" s="96" customFormat="1" ht="16.5" customHeight="1">
      <c r="A48" s="111" t="s">
        <v>692</v>
      </c>
      <c r="B48" s="104">
        <v>2609</v>
      </c>
      <c r="C48" s="104"/>
    </row>
    <row r="49" spans="1:3" s="96" customFormat="1" ht="16.5" customHeight="1">
      <c r="A49" s="111" t="s">
        <v>693</v>
      </c>
      <c r="B49" s="104">
        <v>0</v>
      </c>
      <c r="C49" s="104"/>
    </row>
    <row r="50" spans="1:3" s="96" customFormat="1" ht="16.5" customHeight="1">
      <c r="A50" s="111" t="s">
        <v>694</v>
      </c>
      <c r="B50" s="104">
        <v>0</v>
      </c>
      <c r="C50" s="104"/>
    </row>
    <row r="51" spans="1:3" s="96" customFormat="1" ht="16.5" customHeight="1">
      <c r="A51" s="111" t="s">
        <v>695</v>
      </c>
      <c r="B51" s="104">
        <v>623</v>
      </c>
      <c r="C51" s="104"/>
    </row>
    <row r="52" spans="1:3" s="96" customFormat="1" ht="16.5" customHeight="1">
      <c r="A52" s="111" t="s">
        <v>696</v>
      </c>
      <c r="B52" s="104">
        <v>3200</v>
      </c>
      <c r="C52" s="104"/>
    </row>
    <row r="53" spans="1:3" s="96" customFormat="1" ht="16.5" customHeight="1">
      <c r="A53" s="111" t="s">
        <v>697</v>
      </c>
      <c r="B53" s="104">
        <v>579</v>
      </c>
      <c r="C53" s="104"/>
    </row>
    <row r="54" spans="1:3" s="96" customFormat="1" ht="16.5" customHeight="1">
      <c r="A54" s="111" t="s">
        <v>698</v>
      </c>
      <c r="B54" s="104">
        <v>762</v>
      </c>
      <c r="C54" s="104"/>
    </row>
    <row r="55" spans="1:3" s="96" customFormat="1" ht="16.5" customHeight="1">
      <c r="A55" s="111" t="s">
        <v>699</v>
      </c>
      <c r="B55" s="104">
        <v>6527</v>
      </c>
      <c r="C55" s="104"/>
    </row>
    <row r="56" spans="1:3" s="96" customFormat="1" ht="16.5" customHeight="1">
      <c r="A56" s="112" t="s">
        <v>700</v>
      </c>
      <c r="B56" s="104">
        <v>1089</v>
      </c>
      <c r="C56" s="104"/>
    </row>
    <row r="57" spans="1:3" s="96" customFormat="1" ht="16.5" customHeight="1">
      <c r="A57" s="112" t="s">
        <v>701</v>
      </c>
      <c r="B57" s="104">
        <v>6391</v>
      </c>
      <c r="C57" s="104"/>
    </row>
    <row r="58" spans="1:3" s="96" customFormat="1" ht="16.5" customHeight="1">
      <c r="A58" s="112" t="s">
        <v>702</v>
      </c>
      <c r="B58" s="104">
        <v>281</v>
      </c>
      <c r="C58" s="104"/>
    </row>
    <row r="59" spans="1:3" s="96" customFormat="1" ht="16.5" customHeight="1">
      <c r="A59" s="112" t="s">
        <v>703</v>
      </c>
      <c r="B59" s="104">
        <v>28344</v>
      </c>
      <c r="C59" s="104"/>
    </row>
    <row r="60" spans="1:3" s="96" customFormat="1" ht="16.5" customHeight="1">
      <c r="A60" s="112" t="s">
        <v>704</v>
      </c>
      <c r="B60" s="104">
        <v>7519</v>
      </c>
      <c r="C60" s="104"/>
    </row>
    <row r="61" spans="1:3" s="96" customFormat="1" ht="16.5" customHeight="1">
      <c r="A61" s="112" t="s">
        <v>705</v>
      </c>
      <c r="B61" s="104">
        <v>225</v>
      </c>
      <c r="C61" s="104"/>
    </row>
    <row r="62" spans="1:3" s="96" customFormat="1" ht="16.5" customHeight="1">
      <c r="A62" s="112" t="s">
        <v>706</v>
      </c>
      <c r="B62" s="104">
        <v>1248</v>
      </c>
      <c r="C62" s="104"/>
    </row>
    <row r="63" spans="1:3" s="96" customFormat="1" ht="16.5" customHeight="1">
      <c r="A63" s="112" t="s">
        <v>707</v>
      </c>
      <c r="B63" s="104">
        <v>20</v>
      </c>
      <c r="C63" s="104"/>
    </row>
    <row r="64" spans="1:3" s="96" customFormat="1" ht="16.5" customHeight="1">
      <c r="A64" s="112" t="s">
        <v>708</v>
      </c>
      <c r="B64" s="104">
        <v>310</v>
      </c>
      <c r="C64" s="104"/>
    </row>
    <row r="65" spans="1:3" s="96" customFormat="1" ht="16.5" customHeight="1">
      <c r="A65" s="112" t="s">
        <v>709</v>
      </c>
      <c r="B65" s="104">
        <v>5602</v>
      </c>
      <c r="C65" s="104"/>
    </row>
    <row r="66" spans="1:3" s="96" customFormat="1" ht="16.5" customHeight="1">
      <c r="A66" s="112" t="s">
        <v>710</v>
      </c>
      <c r="B66" s="104">
        <v>125</v>
      </c>
      <c r="C66" s="104"/>
    </row>
    <row r="67" spans="1:3" s="96" customFormat="1" ht="16.5" customHeight="1">
      <c r="A67" s="112" t="s">
        <v>711</v>
      </c>
      <c r="B67" s="104">
        <v>623</v>
      </c>
      <c r="C67" s="104"/>
    </row>
    <row r="68" spans="1:3" s="96" customFormat="1" ht="16.5" customHeight="1">
      <c r="A68" s="113" t="s">
        <v>712</v>
      </c>
      <c r="B68" s="104">
        <v>120</v>
      </c>
      <c r="C68" s="104"/>
    </row>
  </sheetData>
  <mergeCells count="1">
    <mergeCell ref="A1:C1"/>
  </mergeCells>
  <phoneticPr fontId="41" type="noConversion"/>
  <conditionalFormatting sqref="A12:A46">
    <cfRule type="cellIs" dxfId="0" priority="1" stopIfTrue="1" operator="equal">
      <formula>0</formula>
    </cfRule>
  </conditionalFormatting>
  <printOptions horizontalCentered="1"/>
  <pageMargins left="0.15748031496063" right="0.15748031496063" top="0.98425196850393704" bottom="0.78740157480314998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6" sqref="B6"/>
    </sheetView>
  </sheetViews>
  <sheetFormatPr defaultColWidth="9" defaultRowHeight="13.5"/>
  <cols>
    <col min="1" max="1" width="17" customWidth="1"/>
    <col min="2" max="2" width="20.625" customWidth="1"/>
    <col min="3" max="3" width="24.625" customWidth="1"/>
  </cols>
  <sheetData>
    <row r="1" spans="1:3" s="87" customFormat="1" ht="22.5" customHeight="1">
      <c r="A1" s="196" t="s">
        <v>713</v>
      </c>
      <c r="B1" s="196"/>
      <c r="C1" s="196"/>
    </row>
    <row r="2" spans="1:3" s="87" customFormat="1" ht="17.25" customHeight="1">
      <c r="A2" s="89" t="s">
        <v>714</v>
      </c>
      <c r="B2" s="90"/>
      <c r="C2" s="91" t="s">
        <v>715</v>
      </c>
    </row>
    <row r="3" spans="1:3" s="87" customFormat="1" ht="17.25" customHeight="1">
      <c r="A3" s="40" t="s">
        <v>716</v>
      </c>
      <c r="B3" s="41" t="s">
        <v>717</v>
      </c>
      <c r="C3" s="42" t="s">
        <v>647</v>
      </c>
    </row>
    <row r="4" spans="1:3" s="88" customFormat="1" ht="18.75" customHeight="1">
      <c r="A4" s="92" t="s">
        <v>718</v>
      </c>
      <c r="B4" s="93">
        <v>259849</v>
      </c>
      <c r="C4" s="94"/>
    </row>
    <row r="5" spans="1:3" s="88" customFormat="1" ht="18.75" customHeight="1">
      <c r="A5" s="92" t="s">
        <v>719</v>
      </c>
      <c r="B5" s="93">
        <v>74465</v>
      </c>
      <c r="C5" s="94"/>
    </row>
    <row r="6" spans="1:3" s="88" customFormat="1" ht="18.75" customHeight="1">
      <c r="A6" s="92" t="s">
        <v>720</v>
      </c>
      <c r="B6" s="93">
        <v>986</v>
      </c>
      <c r="C6" s="94"/>
    </row>
    <row r="7" spans="1:3">
      <c r="A7" s="92" t="s">
        <v>72</v>
      </c>
      <c r="B7" s="95">
        <f>SUM(B4:B6)</f>
        <v>335300</v>
      </c>
      <c r="C7" s="51"/>
    </row>
  </sheetData>
  <mergeCells count="1">
    <mergeCell ref="A1:C1"/>
  </mergeCells>
  <phoneticPr fontId="4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D26" sqref="D26"/>
    </sheetView>
  </sheetViews>
  <sheetFormatPr defaultColWidth="9" defaultRowHeight="15.75"/>
  <cols>
    <col min="1" max="1" width="42.625" style="69" customWidth="1"/>
    <col min="2" max="2" width="15.625" style="69" customWidth="1"/>
    <col min="3" max="16384" width="9" style="69"/>
  </cols>
  <sheetData>
    <row r="1" spans="1:2" ht="18" customHeight="1">
      <c r="A1" s="197" t="s">
        <v>721</v>
      </c>
      <c r="B1" s="197"/>
    </row>
    <row r="2" spans="1:2" ht="18" customHeight="1">
      <c r="A2" s="70" t="s">
        <v>722</v>
      </c>
      <c r="B2" s="84" t="s">
        <v>715</v>
      </c>
    </row>
    <row r="3" spans="1:2" ht="35.25" customHeight="1">
      <c r="A3" s="71" t="s">
        <v>723</v>
      </c>
      <c r="B3" s="71" t="s">
        <v>724</v>
      </c>
    </row>
    <row r="4" spans="1:2" s="67" customFormat="1" ht="20.100000000000001" customHeight="1">
      <c r="A4" s="72" t="s">
        <v>725</v>
      </c>
      <c r="B4" s="64"/>
    </row>
    <row r="5" spans="1:2" s="67" customFormat="1" ht="20.100000000000001" customHeight="1">
      <c r="A5" s="72" t="s">
        <v>726</v>
      </c>
      <c r="B5" s="64"/>
    </row>
    <row r="6" spans="1:2" s="67" customFormat="1" ht="20.100000000000001" customHeight="1">
      <c r="A6" s="72" t="s">
        <v>727</v>
      </c>
      <c r="B6" s="64"/>
    </row>
    <row r="7" spans="1:2" s="67" customFormat="1" ht="20.100000000000001" customHeight="1">
      <c r="A7" s="85" t="s">
        <v>728</v>
      </c>
      <c r="B7" s="64"/>
    </row>
    <row r="8" spans="1:2" s="67" customFormat="1" ht="20.100000000000001" customHeight="1">
      <c r="A8" s="72" t="s">
        <v>729</v>
      </c>
      <c r="B8" s="64"/>
    </row>
    <row r="9" spans="1:2" s="67" customFormat="1" ht="20.100000000000001" customHeight="1">
      <c r="A9" s="72" t="s">
        <v>730</v>
      </c>
      <c r="B9" s="64"/>
    </row>
    <row r="10" spans="1:2" s="67" customFormat="1" ht="20.100000000000001" customHeight="1">
      <c r="A10" s="72" t="s">
        <v>731</v>
      </c>
      <c r="B10" s="64">
        <v>60000</v>
      </c>
    </row>
    <row r="11" spans="1:2" s="67" customFormat="1" ht="20.100000000000001" customHeight="1">
      <c r="A11" s="72" t="s">
        <v>732</v>
      </c>
      <c r="B11" s="64"/>
    </row>
    <row r="12" spans="1:2" s="67" customFormat="1" ht="20.100000000000001" customHeight="1">
      <c r="A12" s="72" t="s">
        <v>733</v>
      </c>
      <c r="B12" s="64"/>
    </row>
    <row r="13" spans="1:2" s="67" customFormat="1" ht="20.100000000000001" customHeight="1">
      <c r="A13" s="72" t="s">
        <v>734</v>
      </c>
      <c r="B13" s="64">
        <v>180</v>
      </c>
    </row>
    <row r="14" spans="1:2" s="67" customFormat="1" ht="20.100000000000001" customHeight="1">
      <c r="A14" s="72" t="s">
        <v>735</v>
      </c>
      <c r="B14" s="64"/>
    </row>
    <row r="15" spans="1:2" s="67" customFormat="1" ht="20.100000000000001" customHeight="1">
      <c r="A15" s="72" t="s">
        <v>736</v>
      </c>
      <c r="B15" s="64"/>
    </row>
    <row r="16" spans="1:2" s="67" customFormat="1" ht="20.100000000000001" customHeight="1">
      <c r="A16" s="72" t="s">
        <v>737</v>
      </c>
      <c r="B16" s="64"/>
    </row>
    <row r="17" spans="1:2" s="67" customFormat="1" ht="20.100000000000001" customHeight="1">
      <c r="A17" s="72" t="s">
        <v>738</v>
      </c>
      <c r="B17" s="64">
        <v>200</v>
      </c>
    </row>
    <row r="18" spans="1:2" s="67" customFormat="1" ht="20.100000000000001" customHeight="1">
      <c r="A18" s="72" t="s">
        <v>739</v>
      </c>
      <c r="B18" s="64"/>
    </row>
    <row r="19" spans="1:2" s="67" customFormat="1" ht="20.100000000000001" customHeight="1">
      <c r="A19" s="86" t="s">
        <v>740</v>
      </c>
      <c r="B19" s="75">
        <v>60000</v>
      </c>
    </row>
    <row r="20" spans="1:2" s="67" customFormat="1" ht="20.100000000000001" customHeight="1">
      <c r="A20" s="86" t="s">
        <v>741</v>
      </c>
      <c r="B20" s="75"/>
    </row>
    <row r="21" spans="1:2" ht="20.100000000000001" customHeight="1">
      <c r="A21" s="80" t="s">
        <v>742</v>
      </c>
      <c r="B21" s="81">
        <f>SUM(B4:B20)</f>
        <v>120380</v>
      </c>
    </row>
    <row r="22" spans="1:2" ht="20.100000000000001" customHeight="1">
      <c r="A22" s="82" t="s">
        <v>743</v>
      </c>
      <c r="B22" s="76">
        <f>B23+B26+B27+B29+B30</f>
        <v>15641</v>
      </c>
    </row>
    <row r="23" spans="1:2" ht="20.100000000000001" customHeight="1">
      <c r="A23" s="75" t="s">
        <v>744</v>
      </c>
      <c r="B23" s="76">
        <f>B24+B25</f>
        <v>8912</v>
      </c>
    </row>
    <row r="24" spans="1:2" ht="20.100000000000001" customHeight="1">
      <c r="A24" s="75" t="s">
        <v>745</v>
      </c>
      <c r="B24" s="76">
        <v>8912</v>
      </c>
    </row>
    <row r="25" spans="1:2" ht="20.100000000000001" customHeight="1">
      <c r="A25" s="75" t="s">
        <v>746</v>
      </c>
      <c r="B25" s="76"/>
    </row>
    <row r="26" spans="1:2" ht="20.100000000000001" customHeight="1">
      <c r="A26" s="75" t="s">
        <v>747</v>
      </c>
      <c r="B26" s="76">
        <v>6729</v>
      </c>
    </row>
    <row r="27" spans="1:2" ht="20.100000000000001" customHeight="1">
      <c r="A27" s="75" t="s">
        <v>748</v>
      </c>
      <c r="B27" s="76"/>
    </row>
    <row r="28" spans="1:2" ht="20.100000000000001" customHeight="1">
      <c r="A28" s="75" t="s">
        <v>749</v>
      </c>
      <c r="B28" s="76"/>
    </row>
    <row r="29" spans="1:2" ht="20.100000000000001" customHeight="1">
      <c r="A29" s="83" t="s">
        <v>750</v>
      </c>
      <c r="B29" s="76"/>
    </row>
    <row r="30" spans="1:2" ht="20.100000000000001" customHeight="1">
      <c r="A30" s="83" t="s">
        <v>751</v>
      </c>
      <c r="B30" s="76"/>
    </row>
    <row r="31" spans="1:2" ht="20.100000000000001" customHeight="1">
      <c r="A31" s="83"/>
      <c r="B31" s="76"/>
    </row>
    <row r="32" spans="1:2" ht="20.100000000000001" customHeight="1">
      <c r="A32" s="80" t="s">
        <v>752</v>
      </c>
      <c r="B32" s="81">
        <f>B21+B22</f>
        <v>136021</v>
      </c>
    </row>
    <row r="33" ht="20.100000000000001" customHeight="1"/>
  </sheetData>
  <mergeCells count="1">
    <mergeCell ref="A1:B1"/>
  </mergeCells>
  <phoneticPr fontId="4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3"/>
  <sheetViews>
    <sheetView workbookViewId="0">
      <selection activeCell="G23" sqref="G23"/>
    </sheetView>
  </sheetViews>
  <sheetFormatPr defaultColWidth="9" defaultRowHeight="15.75"/>
  <cols>
    <col min="1" max="1" width="57.75" style="69" customWidth="1"/>
    <col min="2" max="2" width="10.875" style="69" customWidth="1"/>
    <col min="3" max="16384" width="9" style="69"/>
  </cols>
  <sheetData>
    <row r="1" spans="1:2" ht="18" customHeight="1">
      <c r="A1" s="197" t="s">
        <v>753</v>
      </c>
      <c r="B1" s="197"/>
    </row>
    <row r="2" spans="1:2" ht="18" customHeight="1">
      <c r="A2" s="70" t="s">
        <v>754</v>
      </c>
      <c r="B2" s="70" t="s">
        <v>715</v>
      </c>
    </row>
    <row r="3" spans="1:2" ht="35.25" customHeight="1">
      <c r="A3" s="71" t="s">
        <v>723</v>
      </c>
      <c r="B3" s="71" t="s">
        <v>724</v>
      </c>
    </row>
    <row r="4" spans="1:2" s="67" customFormat="1" ht="20.100000000000001" customHeight="1">
      <c r="A4" s="72" t="s">
        <v>755</v>
      </c>
      <c r="B4" s="73">
        <f>SUM(B5:B7)</f>
        <v>22</v>
      </c>
    </row>
    <row r="5" spans="1:2" s="67" customFormat="1" ht="20.100000000000001" customHeight="1">
      <c r="A5" s="74" t="s">
        <v>756</v>
      </c>
      <c r="B5" s="64"/>
    </row>
    <row r="6" spans="1:2" s="67" customFormat="1" ht="20.100000000000001" customHeight="1">
      <c r="A6" s="74" t="s">
        <v>757</v>
      </c>
      <c r="B6" s="64">
        <v>22</v>
      </c>
    </row>
    <row r="7" spans="1:2" s="67" customFormat="1" ht="20.100000000000001" customHeight="1">
      <c r="A7" s="74" t="s">
        <v>758</v>
      </c>
      <c r="B7" s="64"/>
    </row>
    <row r="8" spans="1:2" s="67" customFormat="1" ht="20.100000000000001" customHeight="1">
      <c r="A8" s="72" t="s">
        <v>759</v>
      </c>
      <c r="B8" s="64">
        <f>SUM(B9:B11)</f>
        <v>5759</v>
      </c>
    </row>
    <row r="9" spans="1:2" s="67" customFormat="1" ht="20.100000000000001" customHeight="1">
      <c r="A9" s="74" t="s">
        <v>760</v>
      </c>
      <c r="B9" s="64">
        <v>5716</v>
      </c>
    </row>
    <row r="10" spans="1:2" s="67" customFormat="1" ht="20.100000000000001" customHeight="1">
      <c r="A10" s="74" t="s">
        <v>761</v>
      </c>
      <c r="B10" s="64"/>
    </row>
    <row r="11" spans="1:2" s="67" customFormat="1" ht="20.100000000000001" customHeight="1">
      <c r="A11" s="74" t="s">
        <v>762</v>
      </c>
      <c r="B11" s="64">
        <v>43</v>
      </c>
    </row>
    <row r="12" spans="1:2" s="67" customFormat="1" ht="20.100000000000001" customHeight="1">
      <c r="A12" s="72" t="s">
        <v>763</v>
      </c>
      <c r="B12" s="64">
        <f>SUM(B13:B14)</f>
        <v>0</v>
      </c>
    </row>
    <row r="13" spans="1:2" s="67" customFormat="1" ht="20.100000000000001" customHeight="1">
      <c r="A13" s="72" t="s">
        <v>764</v>
      </c>
      <c r="B13" s="64"/>
    </row>
    <row r="14" spans="1:2" s="67" customFormat="1" ht="20.100000000000001" customHeight="1">
      <c r="A14" s="72" t="s">
        <v>765</v>
      </c>
      <c r="B14" s="64"/>
    </row>
    <row r="15" spans="1:2" s="67" customFormat="1" ht="20.100000000000001" customHeight="1">
      <c r="A15" s="72" t="s">
        <v>766</v>
      </c>
      <c r="B15" s="64">
        <f>SUM(B16:B25)</f>
        <v>35423</v>
      </c>
    </row>
    <row r="16" spans="1:2" s="67" customFormat="1" ht="20.100000000000001" customHeight="1">
      <c r="A16" s="72" t="s">
        <v>767</v>
      </c>
      <c r="B16" s="64">
        <v>33880</v>
      </c>
    </row>
    <row r="17" spans="1:2" s="67" customFormat="1" ht="20.100000000000001" customHeight="1">
      <c r="A17" s="72" t="s">
        <v>768</v>
      </c>
      <c r="B17" s="64">
        <v>19</v>
      </c>
    </row>
    <row r="18" spans="1:2" s="67" customFormat="1" ht="20.100000000000001" customHeight="1">
      <c r="A18" s="72" t="s">
        <v>769</v>
      </c>
      <c r="B18" s="64">
        <v>8</v>
      </c>
    </row>
    <row r="19" spans="1:2" s="67" customFormat="1" ht="20.100000000000001" customHeight="1">
      <c r="A19" s="72" t="s">
        <v>770</v>
      </c>
      <c r="B19" s="64">
        <v>955</v>
      </c>
    </row>
    <row r="20" spans="1:2" s="67" customFormat="1" ht="20.100000000000001" customHeight="1">
      <c r="A20" s="72" t="s">
        <v>771</v>
      </c>
      <c r="B20" s="64">
        <v>561</v>
      </c>
    </row>
    <row r="21" spans="1:2" ht="20.100000000000001" customHeight="1">
      <c r="A21" s="72" t="s">
        <v>772</v>
      </c>
      <c r="B21" s="75"/>
    </row>
    <row r="22" spans="1:2" ht="20.100000000000001" customHeight="1">
      <c r="A22" s="72" t="s">
        <v>773</v>
      </c>
      <c r="B22" s="75"/>
    </row>
    <row r="23" spans="1:2" ht="20.100000000000001" customHeight="1">
      <c r="A23" s="72" t="s">
        <v>774</v>
      </c>
      <c r="B23" s="76"/>
    </row>
    <row r="24" spans="1:2" ht="20.100000000000001" customHeight="1">
      <c r="A24" s="72" t="s">
        <v>775</v>
      </c>
      <c r="B24" s="76"/>
    </row>
    <row r="25" spans="1:2" ht="20.100000000000001" customHeight="1">
      <c r="A25" s="72" t="s">
        <v>776</v>
      </c>
      <c r="B25" s="76"/>
    </row>
    <row r="26" spans="1:2" ht="20.100000000000001" customHeight="1">
      <c r="A26" s="72" t="s">
        <v>777</v>
      </c>
      <c r="B26" s="76">
        <f>SUM(B27:B31)</f>
        <v>1742</v>
      </c>
    </row>
    <row r="27" spans="1:2" ht="20.100000000000001" customHeight="1">
      <c r="A27" s="72" t="s">
        <v>778</v>
      </c>
      <c r="B27" s="76">
        <v>1742</v>
      </c>
    </row>
    <row r="28" spans="1:2" ht="20.100000000000001" customHeight="1">
      <c r="A28" s="77" t="s">
        <v>779</v>
      </c>
      <c r="B28" s="76"/>
    </row>
    <row r="29" spans="1:2" ht="20.100000000000001" customHeight="1">
      <c r="A29" s="77" t="s">
        <v>780</v>
      </c>
      <c r="B29" s="76"/>
    </row>
    <row r="30" spans="1:2" ht="20.100000000000001" customHeight="1">
      <c r="A30" s="78" t="s">
        <v>781</v>
      </c>
      <c r="B30" s="76"/>
    </row>
    <row r="31" spans="1:2" ht="20.100000000000001" customHeight="1">
      <c r="A31" s="78" t="s">
        <v>782</v>
      </c>
      <c r="B31" s="76"/>
    </row>
    <row r="32" spans="1:2" ht="20.100000000000001" customHeight="1">
      <c r="A32" s="79" t="s">
        <v>783</v>
      </c>
      <c r="B32" s="76">
        <f>SUM(B33:B42)</f>
        <v>0</v>
      </c>
    </row>
    <row r="33" spans="1:2" ht="20.100000000000001" customHeight="1">
      <c r="A33" s="77" t="s">
        <v>784</v>
      </c>
      <c r="B33" s="76"/>
    </row>
    <row r="34" spans="1:2" ht="20.100000000000001" customHeight="1">
      <c r="A34" s="77" t="s">
        <v>785</v>
      </c>
      <c r="B34" s="76"/>
    </row>
    <row r="35" spans="1:2" ht="20.100000000000001" customHeight="1">
      <c r="A35" s="77" t="s">
        <v>786</v>
      </c>
      <c r="B35" s="76"/>
    </row>
    <row r="36" spans="1:2" s="68" customFormat="1" ht="20.100000000000001" customHeight="1">
      <c r="A36" s="77" t="s">
        <v>787</v>
      </c>
      <c r="B36" s="76"/>
    </row>
    <row r="37" spans="1:2" ht="20.100000000000001" customHeight="1">
      <c r="A37" s="77" t="s">
        <v>788</v>
      </c>
      <c r="B37" s="76"/>
    </row>
    <row r="38" spans="1:2" ht="20.100000000000001" customHeight="1">
      <c r="A38" s="77" t="s">
        <v>789</v>
      </c>
      <c r="B38" s="76"/>
    </row>
    <row r="39" spans="1:2" ht="20.100000000000001" customHeight="1">
      <c r="A39" s="77" t="s">
        <v>790</v>
      </c>
      <c r="B39" s="76"/>
    </row>
    <row r="40" spans="1:2" ht="20.100000000000001" customHeight="1">
      <c r="A40" s="77" t="s">
        <v>791</v>
      </c>
      <c r="B40" s="76"/>
    </row>
    <row r="41" spans="1:2" ht="20.100000000000001" customHeight="1">
      <c r="A41" s="77" t="s">
        <v>792</v>
      </c>
      <c r="B41" s="76"/>
    </row>
    <row r="42" spans="1:2" ht="20.100000000000001" customHeight="1">
      <c r="A42" s="77" t="s">
        <v>793</v>
      </c>
      <c r="B42" s="76"/>
    </row>
    <row r="43" spans="1:2" ht="20.100000000000001" customHeight="1">
      <c r="A43" s="79" t="s">
        <v>794</v>
      </c>
      <c r="B43" s="76">
        <f>B44</f>
        <v>0</v>
      </c>
    </row>
    <row r="44" spans="1:2" ht="20.100000000000001" customHeight="1">
      <c r="A44" s="77" t="s">
        <v>795</v>
      </c>
      <c r="B44" s="76"/>
    </row>
    <row r="45" spans="1:2" ht="20.100000000000001" customHeight="1">
      <c r="A45" s="79" t="s">
        <v>796</v>
      </c>
      <c r="B45" s="76">
        <f>SUM(B46:B48)</f>
        <v>13075</v>
      </c>
    </row>
    <row r="46" spans="1:2" ht="20.100000000000001" customHeight="1">
      <c r="A46" s="77" t="s">
        <v>797</v>
      </c>
      <c r="B46" s="76">
        <v>13075</v>
      </c>
    </row>
    <row r="47" spans="1:2" ht="20.100000000000001" customHeight="1">
      <c r="A47" s="77" t="s">
        <v>798</v>
      </c>
      <c r="B47" s="76"/>
    </row>
    <row r="48" spans="1:2" ht="20.100000000000001" customHeight="1">
      <c r="A48" s="77" t="s">
        <v>799</v>
      </c>
      <c r="B48" s="76"/>
    </row>
    <row r="49" spans="1:2" ht="20.100000000000001" customHeight="1">
      <c r="A49" s="79" t="s">
        <v>800</v>
      </c>
      <c r="B49" s="76"/>
    </row>
    <row r="50" spans="1:2" ht="20.100000000000001" customHeight="1">
      <c r="A50" s="79" t="s">
        <v>801</v>
      </c>
      <c r="B50" s="76"/>
    </row>
    <row r="51" spans="1:2" ht="20.100000000000001" customHeight="1">
      <c r="A51" s="80" t="s">
        <v>802</v>
      </c>
      <c r="B51" s="81">
        <f>SUM(B4,B8,B12,B15,B26,B32,B43,B45,B49,B50)</f>
        <v>56021</v>
      </c>
    </row>
    <row r="52" spans="1:2" ht="20.100000000000001" customHeight="1">
      <c r="A52" s="82" t="s">
        <v>803</v>
      </c>
      <c r="B52" s="76">
        <f>B53+B56+B57+B58+B59</f>
        <v>80000</v>
      </c>
    </row>
    <row r="53" spans="1:2" ht="20.100000000000001" customHeight="1">
      <c r="A53" s="75" t="s">
        <v>804</v>
      </c>
      <c r="B53" s="76">
        <f>B54+B55</f>
        <v>0</v>
      </c>
    </row>
    <row r="54" spans="1:2" ht="20.100000000000001" customHeight="1">
      <c r="A54" s="75" t="s">
        <v>805</v>
      </c>
      <c r="B54" s="76"/>
    </row>
    <row r="55" spans="1:2" ht="20.100000000000001" customHeight="1">
      <c r="A55" s="75" t="s">
        <v>806</v>
      </c>
      <c r="B55" s="76"/>
    </row>
    <row r="56" spans="1:2" ht="20.100000000000001" customHeight="1">
      <c r="A56" s="75" t="s">
        <v>807</v>
      </c>
      <c r="B56" s="76">
        <v>80000</v>
      </c>
    </row>
    <row r="57" spans="1:2" ht="20.100000000000001" customHeight="1">
      <c r="A57" s="75" t="s">
        <v>808</v>
      </c>
      <c r="B57" s="76"/>
    </row>
    <row r="58" spans="1:2" ht="20.100000000000001" customHeight="1">
      <c r="A58" s="83" t="s">
        <v>809</v>
      </c>
      <c r="B58" s="76"/>
    </row>
    <row r="59" spans="1:2" ht="20.100000000000001" customHeight="1">
      <c r="A59" s="83" t="s">
        <v>810</v>
      </c>
      <c r="B59" s="76"/>
    </row>
    <row r="60" spans="1:2" ht="20.100000000000001" customHeight="1">
      <c r="A60" s="83"/>
      <c r="B60" s="76"/>
    </row>
    <row r="61" spans="1:2" ht="20.100000000000001" customHeight="1">
      <c r="A61" s="83"/>
      <c r="B61" s="76"/>
    </row>
    <row r="62" spans="1:2" ht="20.100000000000001" customHeight="1">
      <c r="A62" s="80" t="s">
        <v>811</v>
      </c>
      <c r="B62" s="81">
        <f>B51+B52</f>
        <v>136021</v>
      </c>
    </row>
    <row r="63" spans="1:2" ht="20.100000000000001" customHeight="1"/>
  </sheetData>
  <autoFilter ref="A3:B59">
    <extLst/>
  </autoFilter>
  <mergeCells count="1">
    <mergeCell ref="A1:B1"/>
  </mergeCells>
  <phoneticPr fontId="41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D5" sqref="D5"/>
    </sheetView>
  </sheetViews>
  <sheetFormatPr defaultColWidth="9" defaultRowHeight="13.5"/>
  <cols>
    <col min="1" max="1" width="48.25" customWidth="1"/>
  </cols>
  <sheetData>
    <row r="1" spans="1:2" s="55" customFormat="1" ht="27" customHeight="1">
      <c r="A1" s="198" t="s">
        <v>812</v>
      </c>
      <c r="B1" s="198"/>
    </row>
    <row r="2" spans="1:2" s="55" customFormat="1" ht="27" customHeight="1">
      <c r="A2" s="56" t="s">
        <v>813</v>
      </c>
      <c r="B2" s="57" t="s">
        <v>814</v>
      </c>
    </row>
    <row r="3" spans="1:2" ht="14.25">
      <c r="A3" s="48" t="s">
        <v>815</v>
      </c>
      <c r="B3" s="48" t="s">
        <v>717</v>
      </c>
    </row>
    <row r="4" spans="1:2">
      <c r="A4" s="52" t="s">
        <v>816</v>
      </c>
      <c r="B4" s="58">
        <v>0</v>
      </c>
    </row>
    <row r="5" spans="1:2">
      <c r="A5" s="59" t="s">
        <v>817</v>
      </c>
      <c r="B5" s="60"/>
    </row>
    <row r="6" spans="1:2" ht="14.25">
      <c r="A6" s="50" t="s">
        <v>818</v>
      </c>
      <c r="B6" s="51"/>
    </row>
    <row r="7" spans="1:2">
      <c r="A7" s="52" t="s">
        <v>819</v>
      </c>
      <c r="B7" s="60">
        <v>0</v>
      </c>
    </row>
    <row r="8" spans="1:2">
      <c r="A8" s="59" t="s">
        <v>820</v>
      </c>
      <c r="B8" s="60"/>
    </row>
    <row r="9" spans="1:2">
      <c r="A9" s="59" t="s">
        <v>821</v>
      </c>
      <c r="B9" s="60"/>
    </row>
    <row r="10" spans="1:2">
      <c r="A10" s="52" t="s">
        <v>822</v>
      </c>
      <c r="B10" s="60"/>
    </row>
    <row r="11" spans="1:2">
      <c r="A11" s="52" t="s">
        <v>823</v>
      </c>
      <c r="B11" s="60">
        <f>SUM(B12:B16)</f>
        <v>30380</v>
      </c>
    </row>
    <row r="12" spans="1:2">
      <c r="A12" s="52" t="s">
        <v>824</v>
      </c>
      <c r="B12" s="60">
        <v>30000</v>
      </c>
    </row>
    <row r="13" spans="1:2">
      <c r="A13" s="52" t="s">
        <v>825</v>
      </c>
      <c r="B13" s="60"/>
    </row>
    <row r="14" spans="1:2">
      <c r="A14" s="52" t="s">
        <v>826</v>
      </c>
      <c r="B14" s="60"/>
    </row>
    <row r="15" spans="1:2">
      <c r="A15" s="52" t="s">
        <v>827</v>
      </c>
      <c r="B15" s="60">
        <v>180</v>
      </c>
    </row>
    <row r="16" spans="1:2">
      <c r="A16" s="52" t="s">
        <v>828</v>
      </c>
      <c r="B16" s="60">
        <v>200</v>
      </c>
    </row>
    <row r="17" spans="1:2">
      <c r="A17" s="52" t="s">
        <v>829</v>
      </c>
      <c r="B17" s="60"/>
    </row>
    <row r="18" spans="1:2">
      <c r="A18" s="61" t="s">
        <v>830</v>
      </c>
      <c r="B18" s="60"/>
    </row>
    <row r="19" spans="1:2">
      <c r="A19" s="61" t="s">
        <v>831</v>
      </c>
      <c r="B19" s="60"/>
    </row>
    <row r="20" spans="1:2">
      <c r="A20" s="61" t="s">
        <v>832</v>
      </c>
      <c r="B20" s="60"/>
    </row>
    <row r="21" spans="1:2">
      <c r="A21" s="59" t="s">
        <v>833</v>
      </c>
      <c r="B21" s="60"/>
    </row>
    <row r="22" spans="1:2">
      <c r="A22" s="59" t="s">
        <v>834</v>
      </c>
      <c r="B22" s="60"/>
    </row>
    <row r="23" spans="1:2">
      <c r="A23" s="59" t="s">
        <v>835</v>
      </c>
      <c r="B23" s="60"/>
    </row>
    <row r="24" spans="1:2">
      <c r="A24" s="59" t="s">
        <v>836</v>
      </c>
      <c r="B24" s="62">
        <v>10000</v>
      </c>
    </row>
    <row r="25" spans="1:2">
      <c r="A25" s="61" t="s">
        <v>837</v>
      </c>
      <c r="B25" s="62"/>
    </row>
    <row r="26" spans="1:2">
      <c r="A26" s="59" t="s">
        <v>838</v>
      </c>
      <c r="B26" s="62"/>
    </row>
    <row r="27" spans="1:2">
      <c r="A27" s="54" t="s">
        <v>839</v>
      </c>
      <c r="B27" s="51">
        <f>B4+B7+B10+B11+B17+B21+B22+B23+B24+B25+B26</f>
        <v>40380</v>
      </c>
    </row>
    <row r="28" spans="1:2" ht="15">
      <c r="A28" s="63" t="s">
        <v>803</v>
      </c>
      <c r="B28" s="64">
        <f>B29+B32+B33+B34+B35</f>
        <v>80000</v>
      </c>
    </row>
    <row r="29" spans="1:2" ht="15">
      <c r="A29" s="64" t="s">
        <v>804</v>
      </c>
      <c r="B29" s="64"/>
    </row>
    <row r="30" spans="1:2" ht="15">
      <c r="A30" s="64" t="s">
        <v>805</v>
      </c>
      <c r="B30" s="64"/>
    </row>
    <row r="31" spans="1:2" ht="15">
      <c r="A31" s="64" t="s">
        <v>806</v>
      </c>
      <c r="B31" s="64"/>
    </row>
    <row r="32" spans="1:2" ht="15">
      <c r="A32" s="64" t="s">
        <v>807</v>
      </c>
      <c r="B32" s="64">
        <v>80000</v>
      </c>
    </row>
    <row r="33" spans="1:2" ht="15">
      <c r="A33" s="64" t="s">
        <v>808</v>
      </c>
      <c r="B33" s="64"/>
    </row>
    <row r="34" spans="1:2" ht="15">
      <c r="A34" s="65" t="s">
        <v>809</v>
      </c>
      <c r="B34" s="64"/>
    </row>
    <row r="35" spans="1:2" ht="15">
      <c r="A35" s="65" t="s">
        <v>810</v>
      </c>
      <c r="B35" s="64"/>
    </row>
    <row r="36" spans="1:2" ht="15">
      <c r="A36" s="64" t="e">
        <f>[1]表九!#REF!</f>
        <v>#REF!</v>
      </c>
      <c r="B36" s="64"/>
    </row>
    <row r="37" spans="1:2">
      <c r="A37" s="66"/>
      <c r="B37" s="62"/>
    </row>
    <row r="38" spans="1:2">
      <c r="A38" s="66"/>
      <c r="B38" s="62"/>
    </row>
    <row r="39" spans="1:2">
      <c r="A39" s="58" t="s">
        <v>840</v>
      </c>
      <c r="B39" s="62">
        <f>B27+B28</f>
        <v>120380</v>
      </c>
    </row>
  </sheetData>
  <mergeCells count="1">
    <mergeCell ref="A1:B1"/>
  </mergeCells>
  <phoneticPr fontId="4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G12" sqref="G12"/>
    </sheetView>
  </sheetViews>
  <sheetFormatPr defaultColWidth="9" defaultRowHeight="13.5"/>
  <cols>
    <col min="1" max="1" width="34.625" customWidth="1"/>
    <col min="2" max="2" width="15.625" customWidth="1"/>
    <col min="3" max="3" width="16" customWidth="1"/>
  </cols>
  <sheetData>
    <row r="1" spans="1:3" ht="20.25">
      <c r="A1" s="199" t="s">
        <v>841</v>
      </c>
      <c r="B1" s="199"/>
      <c r="C1" s="199"/>
    </row>
    <row r="2" spans="1:3" ht="14.25">
      <c r="A2" s="200" t="s">
        <v>842</v>
      </c>
      <c r="B2" s="200"/>
      <c r="C2" s="47" t="s">
        <v>843</v>
      </c>
    </row>
    <row r="3" spans="1:3" ht="14.25">
      <c r="A3" s="48" t="s">
        <v>815</v>
      </c>
      <c r="B3" s="48" t="s">
        <v>844</v>
      </c>
      <c r="C3" s="49" t="s">
        <v>647</v>
      </c>
    </row>
    <row r="4" spans="1:3" ht="27.75" customHeight="1">
      <c r="A4" s="50" t="s">
        <v>845</v>
      </c>
      <c r="B4" s="51">
        <v>22</v>
      </c>
      <c r="C4" s="51"/>
    </row>
    <row r="5" spans="1:3" ht="27.75" customHeight="1">
      <c r="A5" s="52" t="s">
        <v>846</v>
      </c>
      <c r="B5" s="51">
        <v>5716</v>
      </c>
      <c r="C5" s="51"/>
    </row>
    <row r="6" spans="1:3" ht="27.75" customHeight="1">
      <c r="A6" s="52" t="s">
        <v>847</v>
      </c>
      <c r="B6" s="51">
        <v>43</v>
      </c>
      <c r="C6" s="51"/>
    </row>
    <row r="7" spans="1:3" ht="27.75" customHeight="1">
      <c r="A7" s="53" t="s">
        <v>848</v>
      </c>
      <c r="B7" s="51">
        <f>1560+60+122</f>
        <v>1742</v>
      </c>
      <c r="C7" s="51"/>
    </row>
    <row r="8" spans="1:3" ht="27.75" customHeight="1">
      <c r="A8" s="52" t="s">
        <v>849</v>
      </c>
      <c r="B8" s="51">
        <v>1389</v>
      </c>
      <c r="C8" s="51"/>
    </row>
    <row r="9" spans="1:3" ht="27.75" customHeight="1">
      <c r="A9" s="54" t="s">
        <v>839</v>
      </c>
      <c r="B9" s="51">
        <f>SUM(B4:B8)</f>
        <v>8912</v>
      </c>
      <c r="C9" s="51"/>
    </row>
  </sheetData>
  <mergeCells count="2">
    <mergeCell ref="A1:C1"/>
    <mergeCell ref="A2:B2"/>
  </mergeCells>
  <phoneticPr fontId="4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E15" sqref="E15"/>
    </sheetView>
  </sheetViews>
  <sheetFormatPr defaultColWidth="9" defaultRowHeight="13.5"/>
  <cols>
    <col min="1" max="1" width="34.375" customWidth="1"/>
    <col min="2" max="2" width="12.75" customWidth="1"/>
    <col min="3" max="3" width="30.125" customWidth="1"/>
  </cols>
  <sheetData>
    <row r="1" spans="1:3" ht="20.25">
      <c r="A1" s="199" t="s">
        <v>850</v>
      </c>
      <c r="B1" s="199"/>
      <c r="C1" s="199"/>
    </row>
    <row r="2" spans="1:3" ht="20.25">
      <c r="A2" s="38" t="s">
        <v>851</v>
      </c>
      <c r="B2" s="39"/>
      <c r="C2" s="39" t="s">
        <v>715</v>
      </c>
    </row>
    <row r="3" spans="1:3" ht="14.25">
      <c r="A3" s="40" t="s">
        <v>716</v>
      </c>
      <c r="B3" s="41" t="s">
        <v>717</v>
      </c>
      <c r="C3" s="42" t="s">
        <v>647</v>
      </c>
    </row>
    <row r="4" spans="1:3" ht="14.25">
      <c r="A4" s="43" t="s">
        <v>718</v>
      </c>
      <c r="B4" s="44">
        <v>7863</v>
      </c>
      <c r="C4" s="44"/>
    </row>
    <row r="5" spans="1:3" ht="14.25">
      <c r="A5" s="43" t="s">
        <v>719</v>
      </c>
      <c r="B5" s="44">
        <v>1049</v>
      </c>
      <c r="C5" s="44"/>
    </row>
    <row r="6" spans="1:3" ht="14.25">
      <c r="A6" s="45" t="s">
        <v>72</v>
      </c>
      <c r="B6" s="46">
        <f>SUM(B4:B5)</f>
        <v>8912</v>
      </c>
      <c r="C6" s="46"/>
    </row>
  </sheetData>
  <mergeCells count="1">
    <mergeCell ref="A1:C1"/>
  </mergeCells>
  <phoneticPr fontId="41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D4" sqref="D4"/>
    </sheetView>
  </sheetViews>
  <sheetFormatPr defaultColWidth="9" defaultRowHeight="13.5"/>
  <cols>
    <col min="1" max="1" width="38.625" customWidth="1"/>
    <col min="2" max="2" width="28" customWidth="1"/>
  </cols>
  <sheetData>
    <row r="1" spans="1:2" ht="25.5">
      <c r="A1" s="201" t="s">
        <v>852</v>
      </c>
      <c r="B1" s="201"/>
    </row>
    <row r="2" spans="1:2" ht="25.5" customHeight="1">
      <c r="A2" s="33" t="s">
        <v>853</v>
      </c>
      <c r="B2" s="34" t="s">
        <v>715</v>
      </c>
    </row>
    <row r="3" spans="1:2" ht="25.5" customHeight="1">
      <c r="A3" s="28" t="s">
        <v>854</v>
      </c>
      <c r="B3" s="28" t="s">
        <v>844</v>
      </c>
    </row>
    <row r="4" spans="1:2" ht="25.5" customHeight="1">
      <c r="A4" s="30" t="s">
        <v>855</v>
      </c>
      <c r="B4" s="30"/>
    </row>
    <row r="5" spans="1:2" ht="25.5" customHeight="1">
      <c r="A5" s="30" t="s">
        <v>856</v>
      </c>
      <c r="B5" s="35">
        <v>900</v>
      </c>
    </row>
    <row r="6" spans="1:2" ht="25.5" customHeight="1">
      <c r="A6" s="30" t="s">
        <v>857</v>
      </c>
      <c r="B6" s="35"/>
    </row>
    <row r="7" spans="1:2" ht="25.5" customHeight="1">
      <c r="A7" s="30" t="s">
        <v>858</v>
      </c>
      <c r="B7" s="35"/>
    </row>
    <row r="8" spans="1:2" ht="25.5" customHeight="1">
      <c r="A8" s="31" t="s">
        <v>859</v>
      </c>
      <c r="B8" s="35"/>
    </row>
    <row r="9" spans="1:2" ht="25.5" customHeight="1">
      <c r="A9" s="31" t="s">
        <v>860</v>
      </c>
      <c r="B9" s="35"/>
    </row>
    <row r="10" spans="1:2" ht="25.5" customHeight="1">
      <c r="A10" s="36"/>
      <c r="B10" s="37"/>
    </row>
    <row r="11" spans="1:2" ht="25.5" customHeight="1">
      <c r="A11" s="32"/>
      <c r="B11" s="35"/>
    </row>
    <row r="12" spans="1:2" ht="25.5" customHeight="1">
      <c r="A12" s="32" t="s">
        <v>861</v>
      </c>
      <c r="B12" s="35">
        <f>SUM(B5:B11)</f>
        <v>900</v>
      </c>
    </row>
    <row r="13" spans="1:2" ht="25.5" customHeight="1">
      <c r="A13" s="31" t="s">
        <v>862</v>
      </c>
      <c r="B13" s="35"/>
    </row>
    <row r="14" spans="1:2" ht="25.5" customHeight="1">
      <c r="A14" s="32" t="s">
        <v>863</v>
      </c>
      <c r="B14" s="35">
        <v>900</v>
      </c>
    </row>
  </sheetData>
  <mergeCells count="1">
    <mergeCell ref="A1:B1"/>
  </mergeCells>
  <phoneticPr fontId="41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D12" sqref="D12"/>
    </sheetView>
  </sheetViews>
  <sheetFormatPr defaultColWidth="9" defaultRowHeight="13.5"/>
  <cols>
    <col min="1" max="1" width="42.375" customWidth="1"/>
    <col min="2" max="2" width="19.25" customWidth="1"/>
  </cols>
  <sheetData>
    <row r="1" spans="1:2" ht="22.5">
      <c r="A1" s="202" t="s">
        <v>864</v>
      </c>
      <c r="B1" s="202"/>
    </row>
    <row r="2" spans="1:2" ht="25.5" customHeight="1">
      <c r="A2" s="26" t="s">
        <v>865</v>
      </c>
      <c r="B2" s="27" t="s">
        <v>21</v>
      </c>
    </row>
    <row r="3" spans="1:2" ht="25.5" customHeight="1">
      <c r="A3" s="28" t="s">
        <v>854</v>
      </c>
      <c r="B3" s="28" t="s">
        <v>844</v>
      </c>
    </row>
    <row r="4" spans="1:2" ht="25.5" customHeight="1">
      <c r="A4" s="29" t="s">
        <v>866</v>
      </c>
      <c r="B4" s="30"/>
    </row>
    <row r="5" spans="1:2" ht="25.5" customHeight="1">
      <c r="A5" s="30" t="s">
        <v>867</v>
      </c>
      <c r="B5" s="30"/>
    </row>
    <row r="6" spans="1:2" ht="25.5" customHeight="1">
      <c r="A6" s="30" t="s">
        <v>868</v>
      </c>
      <c r="B6" s="30"/>
    </row>
    <row r="7" spans="1:2" ht="25.5" customHeight="1">
      <c r="A7" s="30" t="s">
        <v>869</v>
      </c>
      <c r="B7" s="30"/>
    </row>
    <row r="8" spans="1:2" ht="25.5" customHeight="1">
      <c r="A8" s="30" t="s">
        <v>870</v>
      </c>
      <c r="B8" s="30"/>
    </row>
    <row r="9" spans="1:2" ht="25.5" customHeight="1">
      <c r="A9" s="31" t="s">
        <v>871</v>
      </c>
      <c r="B9" s="32"/>
    </row>
    <row r="10" spans="1:2" ht="25.5" customHeight="1">
      <c r="A10" s="30" t="s">
        <v>872</v>
      </c>
      <c r="B10" s="30">
        <v>900</v>
      </c>
    </row>
    <row r="11" spans="1:2" ht="25.5" customHeight="1">
      <c r="A11" s="30"/>
      <c r="B11" s="30"/>
    </row>
    <row r="12" spans="1:2" ht="25.5" customHeight="1">
      <c r="A12" s="32" t="s">
        <v>873</v>
      </c>
      <c r="B12" s="30">
        <f>SUM(B4:B11)</f>
        <v>900</v>
      </c>
    </row>
    <row r="13" spans="1:2" ht="25.5" customHeight="1">
      <c r="A13" s="30" t="s">
        <v>874</v>
      </c>
      <c r="B13" s="32"/>
    </row>
    <row r="14" spans="1:2" ht="25.5" customHeight="1">
      <c r="A14" s="32" t="s">
        <v>875</v>
      </c>
      <c r="B14" s="30">
        <v>900</v>
      </c>
    </row>
  </sheetData>
  <mergeCells count="1">
    <mergeCell ref="A1:B1"/>
  </mergeCells>
  <phoneticPr fontId="41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showZeros="0" workbookViewId="0">
      <selection activeCell="O5" sqref="O5"/>
    </sheetView>
  </sheetViews>
  <sheetFormatPr defaultColWidth="9" defaultRowHeight="14.25"/>
  <cols>
    <col min="1" max="1" width="30.75" style="9" customWidth="1"/>
    <col min="2" max="2" width="8.125" style="9" customWidth="1"/>
    <col min="3" max="3" width="8.375" style="9" customWidth="1"/>
    <col min="4" max="5" width="9.625" style="9" customWidth="1"/>
    <col min="6" max="6" width="8.5" style="9" customWidth="1"/>
    <col min="7" max="7" width="9.875" style="9" customWidth="1"/>
    <col min="8" max="8" width="7.625" style="9" customWidth="1"/>
    <col min="9" max="9" width="8.375" style="9" customWidth="1"/>
    <col min="10" max="16384" width="9" style="9"/>
  </cols>
  <sheetData>
    <row r="1" spans="1:9" ht="25.5">
      <c r="A1" s="203" t="s">
        <v>876</v>
      </c>
      <c r="B1" s="203"/>
      <c r="C1" s="203"/>
      <c r="D1" s="204"/>
      <c r="E1" s="203"/>
      <c r="F1" s="203"/>
      <c r="G1" s="203"/>
      <c r="H1" s="203"/>
      <c r="I1" s="203"/>
    </row>
    <row r="2" spans="1:9" ht="27" customHeight="1">
      <c r="A2" s="10" t="s">
        <v>877</v>
      </c>
      <c r="B2" s="11"/>
      <c r="C2" s="12"/>
      <c r="D2" s="13"/>
      <c r="E2" s="11"/>
      <c r="F2" s="11"/>
      <c r="G2" s="11"/>
      <c r="H2" s="11"/>
      <c r="I2" s="22" t="s">
        <v>21</v>
      </c>
    </row>
    <row r="3" spans="1:9" ht="63" customHeight="1">
      <c r="A3" s="14" t="s">
        <v>878</v>
      </c>
      <c r="B3" s="15" t="s">
        <v>72</v>
      </c>
      <c r="C3" s="16" t="s">
        <v>879</v>
      </c>
      <c r="D3" s="16" t="s">
        <v>880</v>
      </c>
      <c r="E3" s="17" t="s">
        <v>881</v>
      </c>
      <c r="F3" s="18" t="s">
        <v>882</v>
      </c>
      <c r="G3" s="18" t="s">
        <v>883</v>
      </c>
      <c r="H3" s="18" t="s">
        <v>884</v>
      </c>
      <c r="I3" s="15" t="s">
        <v>885</v>
      </c>
    </row>
    <row r="4" spans="1:9" ht="25.5" customHeight="1">
      <c r="A4" s="24" t="s">
        <v>886</v>
      </c>
      <c r="B4" s="20">
        <f t="shared" ref="B4:B10" si="0">SUM(C4:I4)</f>
        <v>125235</v>
      </c>
      <c r="C4" s="25">
        <v>0</v>
      </c>
      <c r="D4" s="25">
        <v>26325</v>
      </c>
      <c r="E4" s="20">
        <v>23230</v>
      </c>
      <c r="F4" s="20">
        <v>17290</v>
      </c>
      <c r="G4" s="20">
        <v>56220</v>
      </c>
      <c r="H4" s="20"/>
      <c r="I4" s="23">
        <v>2170</v>
      </c>
    </row>
    <row r="5" spans="1:9" ht="25.5" customHeight="1">
      <c r="A5" s="19" t="s">
        <v>887</v>
      </c>
      <c r="B5" s="20">
        <f t="shared" si="0"/>
        <v>63745</v>
      </c>
      <c r="C5" s="20">
        <v>0</v>
      </c>
      <c r="D5" s="20">
        <v>10348</v>
      </c>
      <c r="E5" s="20">
        <v>19060</v>
      </c>
      <c r="F5" s="20">
        <v>15944</v>
      </c>
      <c r="G5" s="20">
        <v>17550</v>
      </c>
      <c r="H5" s="20"/>
      <c r="I5" s="23">
        <v>843</v>
      </c>
    </row>
    <row r="6" spans="1:9" ht="25.5" customHeight="1">
      <c r="A6" s="19" t="s">
        <v>888</v>
      </c>
      <c r="B6" s="20">
        <f t="shared" si="0"/>
        <v>896</v>
      </c>
      <c r="C6" s="20">
        <v>0</v>
      </c>
      <c r="D6" s="20">
        <v>670</v>
      </c>
      <c r="E6" s="20">
        <v>110</v>
      </c>
      <c r="F6" s="20">
        <v>46</v>
      </c>
      <c r="G6" s="20">
        <v>60</v>
      </c>
      <c r="H6" s="20"/>
      <c r="I6" s="23">
        <v>10</v>
      </c>
    </row>
    <row r="7" spans="1:9" ht="25.5" customHeight="1">
      <c r="A7" s="21" t="s">
        <v>889</v>
      </c>
      <c r="B7" s="20">
        <f t="shared" si="0"/>
        <v>59098</v>
      </c>
      <c r="C7" s="20">
        <v>0</v>
      </c>
      <c r="D7" s="20">
        <v>15188</v>
      </c>
      <c r="E7" s="20">
        <v>4000</v>
      </c>
      <c r="F7" s="20">
        <v>1300</v>
      </c>
      <c r="G7" s="20">
        <v>38610</v>
      </c>
      <c r="H7" s="20"/>
      <c r="I7" s="23"/>
    </row>
    <row r="8" spans="1:9" ht="25.5" customHeight="1">
      <c r="A8" s="21" t="s">
        <v>890</v>
      </c>
      <c r="B8" s="20">
        <f t="shared" si="0"/>
        <v>0</v>
      </c>
      <c r="C8" s="20">
        <v>0</v>
      </c>
      <c r="D8" s="20"/>
      <c r="E8" s="20"/>
      <c r="F8" s="14"/>
      <c r="G8" s="14"/>
      <c r="H8" s="14"/>
      <c r="I8" s="14"/>
    </row>
    <row r="9" spans="1:9" ht="25.5" customHeight="1">
      <c r="A9" s="21" t="s">
        <v>891</v>
      </c>
      <c r="B9" s="20">
        <f t="shared" si="0"/>
        <v>21</v>
      </c>
      <c r="C9" s="20">
        <v>0</v>
      </c>
      <c r="D9" s="20">
        <v>21</v>
      </c>
      <c r="E9" s="20"/>
      <c r="F9" s="20"/>
      <c r="G9" s="20"/>
      <c r="H9" s="20"/>
      <c r="I9" s="23"/>
    </row>
    <row r="10" spans="1:9" ht="25.5" customHeight="1">
      <c r="A10" s="21" t="s">
        <v>892</v>
      </c>
      <c r="B10" s="20">
        <f t="shared" si="0"/>
        <v>0</v>
      </c>
      <c r="C10" s="20">
        <v>0</v>
      </c>
      <c r="D10" s="20"/>
      <c r="E10" s="20"/>
      <c r="F10" s="20"/>
      <c r="G10" s="14"/>
      <c r="H10" s="14"/>
      <c r="I10" s="20"/>
    </row>
  </sheetData>
  <mergeCells count="1">
    <mergeCell ref="A1:I1"/>
  </mergeCells>
  <phoneticPr fontId="4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15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showZeros="0" workbookViewId="0">
      <selection activeCell="A4" sqref="A4"/>
    </sheetView>
  </sheetViews>
  <sheetFormatPr defaultColWidth="9" defaultRowHeight="14.25"/>
  <cols>
    <col min="1" max="1" width="30.75" style="9" customWidth="1"/>
    <col min="2" max="2" width="8.125" style="9" customWidth="1"/>
    <col min="3" max="3" width="8.375" style="9" customWidth="1"/>
    <col min="4" max="5" width="9.625" style="9" customWidth="1"/>
    <col min="6" max="6" width="8.5" style="9" customWidth="1"/>
    <col min="7" max="7" width="9.875" style="9" customWidth="1"/>
    <col min="8" max="8" width="7.625" style="9" customWidth="1"/>
    <col min="9" max="9" width="8.375" style="9" customWidth="1"/>
    <col min="10" max="16384" width="9" style="9"/>
  </cols>
  <sheetData>
    <row r="1" spans="1:9" ht="25.5">
      <c r="A1" s="203" t="s">
        <v>893</v>
      </c>
      <c r="B1" s="203"/>
      <c r="C1" s="203"/>
      <c r="D1" s="204"/>
      <c r="E1" s="203"/>
      <c r="F1" s="203"/>
      <c r="G1" s="203"/>
      <c r="H1" s="203"/>
      <c r="I1" s="203"/>
    </row>
    <row r="2" spans="1:9" ht="27" customHeight="1">
      <c r="A2" s="10" t="s">
        <v>894</v>
      </c>
      <c r="B2" s="11"/>
      <c r="C2" s="12"/>
      <c r="D2" s="13"/>
      <c r="E2" s="11"/>
      <c r="F2" s="11"/>
      <c r="G2" s="11"/>
      <c r="H2" s="11"/>
      <c r="I2" s="22" t="s">
        <v>21</v>
      </c>
    </row>
    <row r="3" spans="1:9" ht="63" customHeight="1">
      <c r="A3" s="14" t="s">
        <v>878</v>
      </c>
      <c r="B3" s="15" t="s">
        <v>72</v>
      </c>
      <c r="C3" s="16" t="s">
        <v>879</v>
      </c>
      <c r="D3" s="16" t="s">
        <v>880</v>
      </c>
      <c r="E3" s="17" t="s">
        <v>881</v>
      </c>
      <c r="F3" s="18" t="s">
        <v>882</v>
      </c>
      <c r="G3" s="18" t="s">
        <v>883</v>
      </c>
      <c r="H3" s="18" t="s">
        <v>884</v>
      </c>
      <c r="I3" s="15" t="s">
        <v>885</v>
      </c>
    </row>
    <row r="4" spans="1:9" ht="25.5" customHeight="1">
      <c r="A4" s="19" t="s">
        <v>839</v>
      </c>
      <c r="B4" s="20">
        <f t="shared" ref="B4:B7" si="0">SUM(C4:I4)</f>
        <v>112033</v>
      </c>
      <c r="C4" s="20">
        <v>0</v>
      </c>
      <c r="D4" s="20">
        <v>16648</v>
      </c>
      <c r="E4" s="20">
        <v>27713</v>
      </c>
      <c r="F4" s="20">
        <v>14166</v>
      </c>
      <c r="G4" s="20">
        <v>52082</v>
      </c>
      <c r="H4" s="20"/>
      <c r="I4" s="23">
        <v>1424</v>
      </c>
    </row>
    <row r="5" spans="1:9" ht="25.5" customHeight="1">
      <c r="A5" s="19" t="s">
        <v>895</v>
      </c>
      <c r="B5" s="20">
        <f t="shared" si="0"/>
        <v>107197</v>
      </c>
      <c r="C5" s="20">
        <v>0</v>
      </c>
      <c r="D5" s="20">
        <v>16628</v>
      </c>
      <c r="E5" s="20">
        <v>27673</v>
      </c>
      <c r="F5" s="20">
        <v>14166</v>
      </c>
      <c r="G5" s="20">
        <v>47519</v>
      </c>
      <c r="H5" s="20"/>
      <c r="I5" s="23">
        <v>1211</v>
      </c>
    </row>
    <row r="6" spans="1:9" ht="25.5" customHeight="1">
      <c r="A6" s="19" t="s">
        <v>896</v>
      </c>
      <c r="B6" s="20">
        <f t="shared" si="0"/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/>
      <c r="I6" s="23">
        <v>0</v>
      </c>
    </row>
    <row r="7" spans="1:9" ht="25.5" customHeight="1">
      <c r="A7" s="21" t="s">
        <v>897</v>
      </c>
      <c r="B7" s="20">
        <f t="shared" si="0"/>
        <v>63</v>
      </c>
      <c r="C7" s="20">
        <v>0</v>
      </c>
      <c r="D7" s="20">
        <v>20</v>
      </c>
      <c r="E7" s="20">
        <v>40</v>
      </c>
      <c r="F7" s="20">
        <v>0</v>
      </c>
      <c r="G7" s="14"/>
      <c r="H7" s="14"/>
      <c r="I7" s="20">
        <v>3</v>
      </c>
    </row>
  </sheetData>
  <mergeCells count="1">
    <mergeCell ref="A1:I1"/>
  </mergeCells>
  <phoneticPr fontId="4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159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9" sqref="B9"/>
    </sheetView>
  </sheetViews>
  <sheetFormatPr defaultColWidth="9" defaultRowHeight="14.25"/>
  <cols>
    <col min="1" max="1" width="37.875" style="1" customWidth="1"/>
    <col min="2" max="2" width="45.125" style="1" customWidth="1"/>
    <col min="3" max="16384" width="9" style="1"/>
  </cols>
  <sheetData>
    <row r="1" spans="1:2" customFormat="1" ht="22.5" customHeight="1">
      <c r="A1" s="205" t="s">
        <v>898</v>
      </c>
      <c r="B1" s="205"/>
    </row>
    <row r="2" spans="1:2" customFormat="1" ht="22.5" customHeight="1">
      <c r="A2" s="5" t="s">
        <v>899</v>
      </c>
      <c r="B2" s="6" t="s">
        <v>715</v>
      </c>
    </row>
    <row r="3" spans="1:2" customFormat="1" ht="22.5" customHeight="1">
      <c r="A3" s="206" t="s">
        <v>900</v>
      </c>
      <c r="B3" s="206"/>
    </row>
    <row r="4" spans="1:2" customFormat="1" ht="22.5" customHeight="1">
      <c r="A4" s="7" t="s">
        <v>901</v>
      </c>
      <c r="B4" s="7" t="s">
        <v>902</v>
      </c>
    </row>
    <row r="5" spans="1:2" customFormat="1" ht="22.5" customHeight="1">
      <c r="A5" s="8">
        <v>268800</v>
      </c>
      <c r="B5" s="8">
        <v>268555</v>
      </c>
    </row>
  </sheetData>
  <mergeCells count="2">
    <mergeCell ref="A1:B1"/>
    <mergeCell ref="A3:B3"/>
  </mergeCells>
  <phoneticPr fontId="4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6" sqref="B16"/>
    </sheetView>
  </sheetViews>
  <sheetFormatPr defaultColWidth="9" defaultRowHeight="14.25"/>
  <cols>
    <col min="1" max="1" width="28.875" style="1" customWidth="1"/>
    <col min="2" max="2" width="53.25" style="1" customWidth="1"/>
    <col min="3" max="16384" width="9" style="1"/>
  </cols>
  <sheetData>
    <row r="1" spans="1:2" customFormat="1" ht="22.5" customHeight="1">
      <c r="A1" s="205" t="s">
        <v>903</v>
      </c>
      <c r="B1" s="205"/>
    </row>
    <row r="2" spans="1:2" customFormat="1" ht="22.5" customHeight="1">
      <c r="A2" s="5" t="s">
        <v>904</v>
      </c>
      <c r="B2" s="6" t="s">
        <v>715</v>
      </c>
    </row>
    <row r="3" spans="1:2" customFormat="1" ht="22.5" customHeight="1">
      <c r="A3" s="207" t="s">
        <v>905</v>
      </c>
      <c r="B3" s="208"/>
    </row>
    <row r="4" spans="1:2" customFormat="1" ht="22.5" customHeight="1">
      <c r="A4" s="7" t="s">
        <v>901</v>
      </c>
      <c r="B4" s="7" t="s">
        <v>902</v>
      </c>
    </row>
    <row r="5" spans="1:2" customFormat="1" ht="22.5" customHeight="1">
      <c r="A5" s="8">
        <v>71000</v>
      </c>
      <c r="B5" s="8">
        <v>71021</v>
      </c>
    </row>
  </sheetData>
  <mergeCells count="2">
    <mergeCell ref="A1:B1"/>
    <mergeCell ref="A3:B3"/>
  </mergeCells>
  <phoneticPr fontId="4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F4" sqref="E4:F4"/>
    </sheetView>
  </sheetViews>
  <sheetFormatPr defaultColWidth="9" defaultRowHeight="14.25"/>
  <cols>
    <col min="1" max="1" width="13.375" style="1" customWidth="1"/>
    <col min="2" max="3" width="17.125" style="1" customWidth="1"/>
    <col min="4" max="4" width="20.875" style="1" customWidth="1"/>
    <col min="5" max="5" width="17.125" style="1" customWidth="1"/>
    <col min="6" max="16384" width="9" style="1"/>
  </cols>
  <sheetData>
    <row r="1" spans="1:5" ht="22.5">
      <c r="A1" s="209" t="s">
        <v>906</v>
      </c>
      <c r="B1" s="209"/>
      <c r="C1" s="209"/>
      <c r="D1" s="209"/>
      <c r="E1" s="209"/>
    </row>
    <row r="2" spans="1:5" ht="20.25">
      <c r="A2" s="2" t="s">
        <v>907</v>
      </c>
      <c r="B2" s="2"/>
      <c r="C2" s="2"/>
      <c r="D2" s="2"/>
      <c r="E2" s="2" t="s">
        <v>715</v>
      </c>
    </row>
    <row r="3" spans="1:5" ht="49.5" customHeight="1">
      <c r="A3" s="3" t="s">
        <v>908</v>
      </c>
      <c r="B3" s="3" t="s">
        <v>101</v>
      </c>
      <c r="C3" s="3" t="s">
        <v>909</v>
      </c>
      <c r="D3" s="3" t="s">
        <v>109</v>
      </c>
      <c r="E3" s="3" t="s">
        <v>72</v>
      </c>
    </row>
    <row r="4" spans="1:5" ht="45" customHeight="1">
      <c r="A4" s="4">
        <v>0</v>
      </c>
      <c r="B4" s="4">
        <v>450</v>
      </c>
      <c r="C4" s="4">
        <v>200</v>
      </c>
      <c r="D4" s="4">
        <v>1215</v>
      </c>
      <c r="E4" s="4">
        <f>SUM(A4:D4)</f>
        <v>1865</v>
      </c>
    </row>
    <row r="5" spans="1:5" ht="81" customHeight="1">
      <c r="A5" s="210" t="s">
        <v>910</v>
      </c>
      <c r="B5" s="210"/>
      <c r="C5" s="210"/>
      <c r="D5" s="210"/>
      <c r="E5" s="210"/>
    </row>
  </sheetData>
  <mergeCells count="2">
    <mergeCell ref="A1:E1"/>
    <mergeCell ref="A5:E5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5</vt:i4>
      </vt:variant>
    </vt:vector>
  </HeadingPairs>
  <TitlesOfParts>
    <vt:vector size="24" baseType="lpstr">
      <vt:lpstr>目录</vt:lpstr>
      <vt:lpstr>一般公共预算收入表（表一）</vt:lpstr>
      <vt:lpstr>一般公共预算支出表（表二）</vt:lpstr>
      <vt:lpstr>一般公共预算本级支出表（表三）</vt:lpstr>
      <vt:lpstr>一般公共预算本级基本支出表（表四）</vt:lpstr>
      <vt:lpstr>税收返还和转移支付分项目表（表五）</vt:lpstr>
      <vt:lpstr>税收返还和转移支付分地区表（表六）</vt:lpstr>
      <vt:lpstr>政府性基金收入预算表（表七）</vt:lpstr>
      <vt:lpstr>政府性基金支出预算表（表八）</vt:lpstr>
      <vt:lpstr>政府性基金本级支出预算表（表九）</vt:lpstr>
      <vt:lpstr>政府性基金分项目表（表十）</vt:lpstr>
      <vt:lpstr>政府性基金分地区表（表十一）</vt:lpstr>
      <vt:lpstr>国有资本经营收入预算表（表十二）</vt:lpstr>
      <vt:lpstr>国有资本经营支出预算表（表十三）</vt:lpstr>
      <vt:lpstr>社会保险基金收入预算表（表十四）</vt:lpstr>
      <vt:lpstr>社会保险基金支出预算表 (表十五)</vt:lpstr>
      <vt:lpstr>一般债务限额和余额表（表十六） </vt:lpstr>
      <vt:lpstr>专项债务限额和余额表（表十七）</vt:lpstr>
      <vt:lpstr>“三公”经费预算表（表十八）</vt:lpstr>
      <vt:lpstr>'税收返还和转移支付分项目表（表五）'!Print_Area</vt:lpstr>
      <vt:lpstr>'税收返还和转移支付分项目表（表五）'!Print_Titles</vt:lpstr>
      <vt:lpstr>'一般公共预算本级基本支出表（表四）'!Print_Titles</vt:lpstr>
      <vt:lpstr>'一般公共预算本级支出表（表三）'!Print_Titles</vt:lpstr>
      <vt:lpstr>'一般公共预算支出表（表二）'!Print_Titles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2021-06-05T05:38:00Z</cp:lastPrinted>
  <dcterms:created xsi:type="dcterms:W3CDTF">2020-01-19T02:17:00Z</dcterms:created>
  <dcterms:modified xsi:type="dcterms:W3CDTF">2022-09-08T08:12:30Z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